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52974\Desktop\smlouvy\SOD_samostatné přílohy\"/>
    </mc:Choice>
  </mc:AlternateContent>
  <xr:revisionPtr revIDLastSave="0" documentId="8_{B2401EFA-8F36-4CED-9790-A2B0E5D2386B}" xr6:coauthVersionLast="46" xr6:coauthVersionMax="46" xr10:uidLastSave="{00000000-0000-0000-0000-000000000000}"/>
  <bookViews>
    <workbookView xWindow="0" yWindow="0" windowWidth="28800" windowHeight="15600" xr2:uid="{00000000-000D-0000-FFFF-FFFF00000000}"/>
  </bookViews>
  <sheets>
    <sheet name="Úvod" sheetId="42" r:id="rId1"/>
    <sheet name="Implementační práce" sheetId="46" r:id="rId2"/>
    <sheet name="Realizační práce" sheetId="49" r:id="rId3"/>
    <sheet name="Aplikační licence" sheetId="50" r:id="rId4"/>
    <sheet name="HW infrastruktura" sheetId="47" r:id="rId5"/>
    <sheet name="Školení" sheetId="45" r:id="rId6"/>
    <sheet name="Rozvojové práce" sheetId="35" r:id="rId7"/>
    <sheet name="Podpora - SLA" sheetId="37" r:id="rId8"/>
    <sheet name="Rekapitulace" sheetId="32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7" i="35" l="1"/>
  <c r="N17" i="35"/>
  <c r="M17" i="35"/>
  <c r="L17" i="35"/>
  <c r="K17" i="35"/>
  <c r="J17" i="35"/>
  <c r="I17" i="35"/>
  <c r="H17" i="35"/>
  <c r="G17" i="35"/>
  <c r="F17" i="35"/>
  <c r="E17" i="35"/>
  <c r="D17" i="35"/>
  <c r="C17" i="35"/>
  <c r="O15" i="35"/>
  <c r="N15" i="35"/>
  <c r="M15" i="35"/>
  <c r="L15" i="35"/>
  <c r="K15" i="35"/>
  <c r="J15" i="35"/>
  <c r="I15" i="35"/>
  <c r="H15" i="35"/>
  <c r="G15" i="35"/>
  <c r="F15" i="35"/>
  <c r="E15" i="35"/>
  <c r="D15" i="35"/>
  <c r="C15" i="35"/>
  <c r="D25" i="47"/>
  <c r="B32" i="49"/>
  <c r="C32" i="49"/>
  <c r="B19" i="45" l="1"/>
  <c r="C18" i="46"/>
  <c r="D31" i="47"/>
  <c r="D22" i="47"/>
  <c r="D21" i="47"/>
  <c r="D20" i="47"/>
  <c r="D19" i="47"/>
  <c r="D18" i="47"/>
  <c r="D17" i="47"/>
  <c r="D18" i="46"/>
  <c r="I10" i="37"/>
  <c r="I12" i="37" s="1"/>
  <c r="H10" i="37"/>
  <c r="H12" i="37" s="1"/>
  <c r="G10" i="37"/>
  <c r="G12" i="37" s="1"/>
  <c r="F10" i="37"/>
  <c r="F12" i="37" s="1"/>
  <c r="E10" i="37"/>
  <c r="E12" i="37" s="1"/>
  <c r="O28" i="35"/>
  <c r="O27" i="35"/>
  <c r="O26" i="35"/>
  <c r="O25" i="35"/>
  <c r="O24" i="35"/>
  <c r="O23" i="35"/>
  <c r="O22" i="35"/>
  <c r="N28" i="35"/>
  <c r="N27" i="35"/>
  <c r="N26" i="35"/>
  <c r="N25" i="35"/>
  <c r="N24" i="35"/>
  <c r="N23" i="35"/>
  <c r="N22" i="35"/>
  <c r="M28" i="35"/>
  <c r="M27" i="35"/>
  <c r="M26" i="35"/>
  <c r="M25" i="35"/>
  <c r="M24" i="35"/>
  <c r="M23" i="35"/>
  <c r="M22" i="35"/>
  <c r="L28" i="35"/>
  <c r="L27" i="35"/>
  <c r="L26" i="35"/>
  <c r="L25" i="35"/>
  <c r="L24" i="35"/>
  <c r="L23" i="35"/>
  <c r="L22" i="35"/>
  <c r="K28" i="35"/>
  <c r="K27" i="35"/>
  <c r="K26" i="35"/>
  <c r="K25" i="35"/>
  <c r="K24" i="35"/>
  <c r="K23" i="35"/>
  <c r="K22" i="35"/>
  <c r="J28" i="35"/>
  <c r="J27" i="35"/>
  <c r="J26" i="35"/>
  <c r="J25" i="35"/>
  <c r="J24" i="35"/>
  <c r="J23" i="35"/>
  <c r="J22" i="35"/>
  <c r="I28" i="35"/>
  <c r="I27" i="35"/>
  <c r="I26" i="35"/>
  <c r="I25" i="35"/>
  <c r="I24" i="35"/>
  <c r="I23" i="35"/>
  <c r="I22" i="35"/>
  <c r="H28" i="35"/>
  <c r="H27" i="35"/>
  <c r="H26" i="35"/>
  <c r="H25" i="35"/>
  <c r="H24" i="35"/>
  <c r="H23" i="35"/>
  <c r="H22" i="35"/>
  <c r="G28" i="35"/>
  <c r="G27" i="35"/>
  <c r="G26" i="35"/>
  <c r="G25" i="35"/>
  <c r="G24" i="35"/>
  <c r="G23" i="35"/>
  <c r="G22" i="35"/>
  <c r="F28" i="35"/>
  <c r="F27" i="35"/>
  <c r="F26" i="35"/>
  <c r="F25" i="35"/>
  <c r="F24" i="35"/>
  <c r="F23" i="35"/>
  <c r="F22" i="35"/>
  <c r="E28" i="35"/>
  <c r="E27" i="35"/>
  <c r="E26" i="35"/>
  <c r="E25" i="35"/>
  <c r="E24" i="35"/>
  <c r="E23" i="35"/>
  <c r="E22" i="35"/>
  <c r="D28" i="35"/>
  <c r="D27" i="35"/>
  <c r="D26" i="35"/>
  <c r="D25" i="35"/>
  <c r="D24" i="35"/>
  <c r="D23" i="35"/>
  <c r="D22" i="35"/>
  <c r="C28" i="35"/>
  <c r="C27" i="35"/>
  <c r="C26" i="35"/>
  <c r="C25" i="35"/>
  <c r="C24" i="35"/>
  <c r="C23" i="35"/>
  <c r="C22" i="35"/>
  <c r="B28" i="35"/>
  <c r="B26" i="35"/>
  <c r="B27" i="35"/>
  <c r="O16" i="35"/>
  <c r="O14" i="35"/>
  <c r="O13" i="35"/>
  <c r="O12" i="35"/>
  <c r="O11" i="35"/>
  <c r="N16" i="35"/>
  <c r="N14" i="35"/>
  <c r="N13" i="35"/>
  <c r="N12" i="35"/>
  <c r="N11" i="35"/>
  <c r="M16" i="35"/>
  <c r="M14" i="35"/>
  <c r="M13" i="35"/>
  <c r="M12" i="35"/>
  <c r="M11" i="35"/>
  <c r="L16" i="35"/>
  <c r="L14" i="35"/>
  <c r="L13" i="35"/>
  <c r="L12" i="35"/>
  <c r="L11" i="35"/>
  <c r="K16" i="35"/>
  <c r="K14" i="35"/>
  <c r="K13" i="35"/>
  <c r="K12" i="35"/>
  <c r="K11" i="35"/>
  <c r="M18" i="45"/>
  <c r="L18" i="45"/>
  <c r="K18" i="45"/>
  <c r="J18" i="45"/>
  <c r="M12" i="45"/>
  <c r="L12" i="45"/>
  <c r="K12" i="45"/>
  <c r="J12" i="45"/>
  <c r="D29" i="47"/>
  <c r="D28" i="47"/>
  <c r="D27" i="47"/>
  <c r="D26" i="47"/>
  <c r="D24" i="47"/>
  <c r="D15" i="47"/>
  <c r="D14" i="47"/>
  <c r="D13" i="47"/>
  <c r="D12" i="47"/>
  <c r="D11" i="47"/>
  <c r="D10" i="47"/>
  <c r="B10" i="50"/>
  <c r="D14" i="32" s="1"/>
  <c r="D13" i="32"/>
  <c r="D32" i="47" l="1"/>
  <c r="D15" i="32" s="1"/>
  <c r="O29" i="35"/>
  <c r="K29" i="35"/>
  <c r="I11" i="37"/>
  <c r="H11" i="37"/>
  <c r="G11" i="37"/>
  <c r="F11" i="37"/>
  <c r="E11" i="37"/>
  <c r="M29" i="35"/>
  <c r="L29" i="35"/>
  <c r="N29" i="35"/>
  <c r="B11" i="37" l="1"/>
  <c r="J16" i="35"/>
  <c r="I16" i="35"/>
  <c r="J14" i="35"/>
  <c r="I14" i="35"/>
  <c r="J13" i="35"/>
  <c r="I13" i="35"/>
  <c r="J12" i="35"/>
  <c r="I12" i="35"/>
  <c r="J11" i="35"/>
  <c r="I11" i="35"/>
  <c r="I29" i="35" l="1"/>
  <c r="J29" i="35"/>
  <c r="B7" i="32"/>
  <c r="C12" i="45"/>
  <c r="N18" i="45" l="1"/>
  <c r="I18" i="45"/>
  <c r="H18" i="45"/>
  <c r="G18" i="45"/>
  <c r="F18" i="45"/>
  <c r="E18" i="45"/>
  <c r="D18" i="45"/>
  <c r="C18" i="45"/>
  <c r="B18" i="45"/>
  <c r="N12" i="45"/>
  <c r="I12" i="45"/>
  <c r="H12" i="45"/>
  <c r="G12" i="45"/>
  <c r="F12" i="45"/>
  <c r="E12" i="45"/>
  <c r="D12" i="45"/>
  <c r="D16" i="32" l="1"/>
  <c r="B8" i="32"/>
  <c r="B24" i="35" l="1"/>
  <c r="B25" i="35"/>
  <c r="B23" i="35"/>
  <c r="B22" i="35"/>
  <c r="B29" i="35" s="1"/>
  <c r="M10" i="37"/>
  <c r="M11" i="37" s="1"/>
  <c r="L10" i="37"/>
  <c r="L11" i="37" s="1"/>
  <c r="K10" i="37"/>
  <c r="K11" i="37" s="1"/>
  <c r="J10" i="37"/>
  <c r="J11" i="37" s="1"/>
  <c r="D10" i="37"/>
  <c r="D11" i="37" s="1"/>
  <c r="C10" i="37"/>
  <c r="C11" i="37" s="1"/>
  <c r="H16" i="35"/>
  <c r="H14" i="35"/>
  <c r="H13" i="35"/>
  <c r="H12" i="35"/>
  <c r="H11" i="35"/>
  <c r="G16" i="35"/>
  <c r="G14" i="35"/>
  <c r="G13" i="35"/>
  <c r="G12" i="35"/>
  <c r="G11" i="35"/>
  <c r="F16" i="35"/>
  <c r="F14" i="35"/>
  <c r="F13" i="35"/>
  <c r="F12" i="35"/>
  <c r="F11" i="35"/>
  <c r="E16" i="35"/>
  <c r="E14" i="35"/>
  <c r="E13" i="35"/>
  <c r="E12" i="35"/>
  <c r="E11" i="35"/>
  <c r="D16" i="35"/>
  <c r="D14" i="35"/>
  <c r="D13" i="35"/>
  <c r="D12" i="35"/>
  <c r="D11" i="35"/>
  <c r="C16" i="35"/>
  <c r="C14" i="35"/>
  <c r="C13" i="35"/>
  <c r="C12" i="35"/>
  <c r="C11" i="35"/>
  <c r="C29" i="35" s="1"/>
  <c r="G29" i="35" l="1"/>
  <c r="H29" i="35"/>
  <c r="D29" i="35"/>
  <c r="E29" i="35"/>
  <c r="F29" i="35"/>
  <c r="M12" i="37"/>
  <c r="L12" i="37"/>
  <c r="K12" i="37"/>
  <c r="J12" i="37"/>
  <c r="D12" i="37"/>
  <c r="C12" i="37"/>
  <c r="B12" i="37"/>
  <c r="B13" i="37" l="1"/>
  <c r="D18" i="32" s="1"/>
  <c r="B30" i="35"/>
  <c r="D17" i="32" s="1"/>
  <c r="D12" i="32" l="1"/>
  <c r="D19" i="32" s="1"/>
</calcChain>
</file>

<file path=xl/sharedStrings.xml><?xml version="1.0" encoding="utf-8"?>
<sst xmlns="http://schemas.openxmlformats.org/spreadsheetml/2006/main" count="226" uniqueCount="150">
  <si>
    <t>Název dodavatele:</t>
  </si>
  <si>
    <t>IČ:</t>
  </si>
  <si>
    <t>MJ</t>
  </si>
  <si>
    <t>Počet</t>
  </si>
  <si>
    <t>celek</t>
  </si>
  <si>
    <t>Datum:</t>
  </si>
  <si>
    <t>jméno a podpis oprávněné osoby dodavatele</t>
  </si>
  <si>
    <t>Celková cena v Kč bez DPH</t>
  </si>
  <si>
    <t>Konzultant</t>
  </si>
  <si>
    <t>Programátor</t>
  </si>
  <si>
    <t>Cena v Kč bez DPH</t>
  </si>
  <si>
    <t>Měsíční náklady</t>
  </si>
  <si>
    <t>Celkové náklady</t>
  </si>
  <si>
    <t>Ceníková položka</t>
  </si>
  <si>
    <t>Tester</t>
  </si>
  <si>
    <t>Pokyny pro vyplnění nabídkového listu:</t>
  </si>
  <si>
    <t>Prohlášení dodavatele:</t>
  </si>
  <si>
    <t>Prohlašuji, že plně respektujeme podmínky zadavatele, že námi nabízené zboží splňuje požadovanou kvalitu a provedení  a veškeré námi uvedené údaje jsou pravdivé a závazné.</t>
  </si>
  <si>
    <t>Modelový příklad</t>
  </si>
  <si>
    <t>Cena v Kč bez DPH / MD</t>
  </si>
  <si>
    <t>Typ dodavatelské role</t>
  </si>
  <si>
    <t>Pokyny pro uchazeče:</t>
  </si>
  <si>
    <t>Kalkulace nákladů rozvojových prací a změnových požadavků</t>
  </si>
  <si>
    <t>Průměrné náklady na alokované člověko dny (MD)</t>
  </si>
  <si>
    <t>Typ nákladu</t>
  </si>
  <si>
    <t>Roční náklady</t>
  </si>
  <si>
    <t>Cena za poskytnutí servisní aplikační podpory dle servisní smlouvy</t>
  </si>
  <si>
    <t>Nabídková cena celkem</t>
  </si>
  <si>
    <t>Nabídkový list</t>
  </si>
  <si>
    <t>Rekapitulace ceníkových položek</t>
  </si>
  <si>
    <t>3) Na úvodu každého listu je vysvětlení, k jaké projektové části se kalkulace vztahuje a jaký je její význam</t>
  </si>
  <si>
    <t>1) níže uvedená kalkulace slouží pro rozpad nabídkové ceny rozvojových prací a realizace změnových požadavků v daných letech</t>
  </si>
  <si>
    <t>1) níže uvedená kalkulace slouží jako rekapitulace všech výsledných cen dílčích kalkulací</t>
  </si>
  <si>
    <t>Kvartální náklady</t>
  </si>
  <si>
    <t>Tester - předpokládaný počet potřebných člověko dní (MD)</t>
  </si>
  <si>
    <t>Konzultant - předpokládaný počet potřebných člověko dní (MD)</t>
  </si>
  <si>
    <t>Programátor - předpokládaný počet potřebných člověko dní (MD)</t>
  </si>
  <si>
    <t>Celkové náklady na alokované člověko dny (MD)</t>
  </si>
  <si>
    <t>Celkový předpokládaný počet potřebných člověko dní (MD) pro řešení rozvojových a změnových požadavků</t>
  </si>
  <si>
    <r>
      <t xml:space="preserve">2) pro hodnocení cenových nabídek bude použita položka </t>
    </r>
    <r>
      <rPr>
        <b/>
        <i/>
        <sz val="11"/>
        <color theme="1"/>
        <rFont val="Calibri"/>
        <family val="2"/>
        <charset val="238"/>
        <scheme val="minor"/>
      </rPr>
      <t>"Nabídková cena celkem"</t>
    </r>
  </si>
  <si>
    <t>2) každý uchazeč je povinen vyplnit žluté buňky (jedná se o cenu práce za 1MD daného typu dodavatelské role)</t>
  </si>
  <si>
    <t>2) každý uchazeč je povinen vyplnit žluté buňky (jedná se o výši měsíčních nákladů na poskytování servisní aplikační podpory)</t>
  </si>
  <si>
    <t>Školení</t>
  </si>
  <si>
    <t>Celkový předpokládaný počet školených osob</t>
  </si>
  <si>
    <t>Celkové náklady na školení</t>
  </si>
  <si>
    <t>1) níže uvedená kalkulace slouží pro rozpad nabídkové ceny školení</t>
  </si>
  <si>
    <t>Položka</t>
  </si>
  <si>
    <t>2) každý uchazeč je povinen vyplnit žluté buňky (jedná se o cenu školení 1 osoby za 1MD)</t>
  </si>
  <si>
    <t>Celkový počet školících dní v daném roce</t>
  </si>
  <si>
    <t>Celkový předpokládaný počet školících dní pro 1 osobu</t>
  </si>
  <si>
    <t>2) Každý uchazeč je povinen projít všech 9 listů a vyplnit všechny žluté buňky</t>
  </si>
  <si>
    <r>
      <t xml:space="preserve">4) Výsledná cena projektu se počítá na Listu č. 9 (Rekapitulace), položka </t>
    </r>
    <r>
      <rPr>
        <b/>
        <i/>
        <sz val="11"/>
        <color theme="1"/>
        <rFont val="Calibri"/>
        <family val="2"/>
        <charset val="238"/>
        <scheme val="minor"/>
      </rPr>
      <t xml:space="preserve">"Nabídková cena celkem" </t>
    </r>
    <r>
      <rPr>
        <sz val="11"/>
        <color theme="1"/>
        <rFont val="Calibri"/>
        <family val="2"/>
        <charset val="238"/>
        <scheme val="minor"/>
      </rPr>
      <t>(bude použita pro vyhodnocení nejlepší cenové nabídky)</t>
    </r>
  </si>
  <si>
    <t>Kalkulace nákladů školících dnů</t>
  </si>
  <si>
    <t>Blok 1</t>
  </si>
  <si>
    <t>Etapa 1</t>
  </si>
  <si>
    <t>Blok 2</t>
  </si>
  <si>
    <t>Blok 3</t>
  </si>
  <si>
    <t>Blok 4</t>
  </si>
  <si>
    <t>Etapa 2</t>
  </si>
  <si>
    <t xml:space="preserve">Počet školících dní v každém roce je stanoven pouze jako předpokládaný. To znamená, že objednatel není zavázán k odběru zboží v žádném minimálním či maximálním objemu. </t>
  </si>
  <si>
    <t>Vedoucí projektového týmu</t>
  </si>
  <si>
    <t>Vedoucí vývoje SW pro smart metering</t>
  </si>
  <si>
    <t>Specialista na kybernetickou bezpečnost</t>
  </si>
  <si>
    <t>Licence OS pro aplikační a DTB servery</t>
  </si>
  <si>
    <t>Licence DTB</t>
  </si>
  <si>
    <t>Aplikační servery pro 700 000 zařízení</t>
  </si>
  <si>
    <t>Databázové servery pro 700 000 zařízení</t>
  </si>
  <si>
    <t>Virtualizační platforma</t>
  </si>
  <si>
    <t>Předpokládané množství</t>
  </si>
  <si>
    <t>Etapa C</t>
  </si>
  <si>
    <t>Cílový koncept</t>
  </si>
  <si>
    <t>Etapa A</t>
  </si>
  <si>
    <t>1. Podpora testování</t>
  </si>
  <si>
    <t>3. Příprava zákaznických testovacich scénářů v trackovacím systému JIRA (pozn.: předpokládáme, že úvodní testy proběhnou na straně dodavatele. Testovací scénáře budou sloužit pro účely zákaznického testu.)</t>
  </si>
  <si>
    <t>Implementační práce</t>
  </si>
  <si>
    <t>Realizační práce</t>
  </si>
  <si>
    <t>2. Odečtová Android aplikace - doživotní licence pro cca 750 uzivatelů</t>
  </si>
  <si>
    <t>Aplikační licence</t>
  </si>
  <si>
    <t>Servisní podora Next business day výrobce dodávaných serverů</t>
  </si>
  <si>
    <t>1. Testovací prostředí</t>
  </si>
  <si>
    <t>Cena v Kč/ks bez DPH</t>
  </si>
  <si>
    <t>HW infrastruktura</t>
  </si>
  <si>
    <t>Rozvojové práce</t>
  </si>
  <si>
    <t>Podpora - SLA</t>
  </si>
  <si>
    <t>Vedoucí projektového týmu - předpokládaný počet potřebných člověko dní (MD)</t>
  </si>
  <si>
    <t>Specialista na komunikační infrastrukturu pro smartmettering - předpokládaný počet potřebných člověko dní (MD)</t>
  </si>
  <si>
    <t>Vedoucí vývoje SW pro smart metering - předpokládaný počet potřebných člověko dní (MD)</t>
  </si>
  <si>
    <t>Specialista na kybernetickou bezpečnost - předpokládaný počet potřebných člověko dní (MD)</t>
  </si>
  <si>
    <t>Chammeleon</t>
  </si>
  <si>
    <t>Školená osoba z řad objednatele v prostorách E.ON / E.GD</t>
  </si>
  <si>
    <t>3.2. Akceptační testování - UAT (po Etapa 1 a po každém bloku v Etapa 2)</t>
  </si>
  <si>
    <t>1. Datová centrála - doživotní licence pro užití v neomezeném množstevní a územním rozsahu (viz Smlouva o dílo - článek 9)</t>
  </si>
  <si>
    <t>Databázové servery pro 1000 zařízení</t>
  </si>
  <si>
    <t>Aplikační servery pro 1000 zařízení</t>
  </si>
  <si>
    <t>3. Produkční prostředí</t>
  </si>
  <si>
    <t>2. Pre-produkční prostředí (bude vypnuto 1 rok po akceptaci Etapa 2)</t>
  </si>
  <si>
    <t>HW infrastruktura - Etapa B</t>
  </si>
  <si>
    <t>3.1. Blokové dodávky - test nové funkcionalit (Etapa 1, blok 1 -blok 4)</t>
  </si>
  <si>
    <t>Blok 2 - Aktualizace cílového konceptu</t>
  </si>
  <si>
    <t>Hardware Security Module (HSM)</t>
  </si>
  <si>
    <t>4. Volitelné provozní komponenty</t>
  </si>
  <si>
    <t>Projekt: Chammeleon</t>
  </si>
  <si>
    <t>1) Nabídkový list se skládá celkem z 9 listů (Úvod, Implementační práce, Realizační práce, Aplikační licence, HW infrastruktura, Školení, Rozvojové práce, Podpora - SLA, Rekapitulace)</t>
  </si>
  <si>
    <r>
      <t xml:space="preserve">3) hodnota položky </t>
    </r>
    <r>
      <rPr>
        <b/>
        <i/>
        <sz val="11"/>
        <color theme="1"/>
        <rFont val="Calibri"/>
        <family val="2"/>
        <charset val="238"/>
        <scheme val="minor"/>
      </rPr>
      <t>"Celkové náklady"</t>
    </r>
    <r>
      <rPr>
        <sz val="11"/>
        <color theme="1"/>
        <rFont val="Calibri"/>
        <family val="2"/>
        <charset val="238"/>
        <scheme val="minor"/>
      </rPr>
      <t xml:space="preserve"> je součástí rekapitulace ceny na Listu č.9 (Rekapitulace, řádek č. 12)</t>
    </r>
  </si>
  <si>
    <t>1) níže uvedená kalkulace slouží pro rozpad nabídkové ceny realizačních prací (podpora testování, příprava dokumentace, příprava testovacích scénářů), které se uskuteční od podpisu smlouvy do předání díla do pilotního provozu</t>
  </si>
  <si>
    <t>1) níže uvedená kalkulace slouží pro rozpad nabídkové ceny přípravy cílového/implementační konceptu a implementačních prácí, které se uskuteční od podpisu smlouvy do předání díla do pilotního provozu</t>
  </si>
  <si>
    <r>
      <t xml:space="preserve">3) hodnota položky </t>
    </r>
    <r>
      <rPr>
        <b/>
        <i/>
        <sz val="11"/>
        <color theme="1"/>
        <rFont val="Calibri"/>
        <family val="2"/>
        <charset val="238"/>
        <scheme val="minor"/>
      </rPr>
      <t>"Celkové náklady"</t>
    </r>
    <r>
      <rPr>
        <sz val="11"/>
        <color theme="1"/>
        <rFont val="Calibri"/>
        <family val="2"/>
        <charset val="238"/>
        <scheme val="minor"/>
      </rPr>
      <t xml:space="preserve"> je součástí rekapitulace ceny na Listu č.9 (Rekapitulace, řádek č. 13)</t>
    </r>
  </si>
  <si>
    <t>4) Pozn.: každá uvedená cenová položka (viz žluté buňky ve sloupci Cena v Kč bez DPH) bude mít samostatný fakturační milník</t>
  </si>
  <si>
    <t>1) níže uvedená kalkulace slouží pro rozpad nabídkové ceny doživotních aplikačních licencí</t>
  </si>
  <si>
    <t>2) každý uchazeč je povinen vyplnit žluté buňky (Cena v Kč bez DPH)</t>
  </si>
  <si>
    <r>
      <t xml:space="preserve">3) hodnota položky </t>
    </r>
    <r>
      <rPr>
        <b/>
        <i/>
        <sz val="11"/>
        <color theme="1"/>
        <rFont val="Calibri"/>
        <family val="2"/>
        <charset val="238"/>
        <scheme val="minor"/>
      </rPr>
      <t>"Celkové náklady"</t>
    </r>
    <r>
      <rPr>
        <sz val="11"/>
        <color theme="1"/>
        <rFont val="Calibri"/>
        <family val="2"/>
        <charset val="238"/>
        <scheme val="minor"/>
      </rPr>
      <t xml:space="preserve"> je součástí rekapitulace ceny na Listu č.9 (Rekapitulace, řádek č. 14)</t>
    </r>
  </si>
  <si>
    <t>2) každý uchazeč je povinen vyplnit žluté buňky (Cena v Kč/ks bez DPH, Předpokládané množství)</t>
  </si>
  <si>
    <r>
      <t xml:space="preserve">3) hodnota položky </t>
    </r>
    <r>
      <rPr>
        <b/>
        <i/>
        <sz val="11"/>
        <color theme="1"/>
        <rFont val="Calibri"/>
        <family val="2"/>
        <charset val="238"/>
        <scheme val="minor"/>
      </rPr>
      <t>"Celkové náklady"</t>
    </r>
    <r>
      <rPr>
        <sz val="11"/>
        <color theme="1"/>
        <rFont val="Calibri"/>
        <family val="2"/>
        <charset val="238"/>
        <scheme val="minor"/>
      </rPr>
      <t xml:space="preserve"> je součástí rekapitulace ceny na Listu č.9 (Rekapitulace, řádek č. 15)</t>
    </r>
  </si>
  <si>
    <r>
      <t xml:space="preserve">3) hodnota položky modelového příkladu </t>
    </r>
    <r>
      <rPr>
        <b/>
        <i/>
        <sz val="11"/>
        <color theme="1"/>
        <rFont val="Calibri"/>
        <family val="2"/>
        <charset val="238"/>
        <scheme val="minor"/>
      </rPr>
      <t>"Celkové náklady na školení"</t>
    </r>
    <r>
      <rPr>
        <sz val="11"/>
        <color theme="1"/>
        <rFont val="Calibri"/>
        <family val="2"/>
        <charset val="238"/>
        <scheme val="minor"/>
      </rPr>
      <t xml:space="preserve"> je součástí rekapitulace ceny na Listu č.9 (Rekapitulace, řádek č. 16)</t>
    </r>
  </si>
  <si>
    <t>4) upozorňujeme, že příklad je modelový a slouží pouze pro účely vyhodnocení cenové nabídky, objednatel si vyhrazuje právo do roku 2035 objednat 0 až celkový předpokládaný počet školících dní</t>
  </si>
  <si>
    <t>5) na základě servisní smlouvy může být cena prací dané dodavatelské role navýšena vždy po 2 letech (tj. v letech 2025, 2027, 2029, 2031, 2033 a 2035) o výši Inflace za předešlé 2 roky</t>
  </si>
  <si>
    <r>
      <t xml:space="preserve">3) hodnota položky modelového příkladu </t>
    </r>
    <r>
      <rPr>
        <b/>
        <i/>
        <sz val="11"/>
        <color theme="1"/>
        <rFont val="Calibri"/>
        <family val="2"/>
        <charset val="238"/>
        <scheme val="minor"/>
      </rPr>
      <t>"Celkové náklady na alokované člověko dny (MD)"</t>
    </r>
    <r>
      <rPr>
        <sz val="11"/>
        <color theme="1"/>
        <rFont val="Calibri"/>
        <family val="2"/>
        <charset val="238"/>
        <scheme val="minor"/>
      </rPr>
      <t xml:space="preserve"> je součástí rekapitulace ceny na Listu č.9 (Rekapitulace, řádek č. 17)</t>
    </r>
  </si>
  <si>
    <t>4) upozorňujeme, že příklad je modelový a slouží pouze pro účely vyhodnocení cenové nabídky, objednatel si vyhrazuje právo do roku 2035 objednat 0 až celkový předpokládaný počet člověko dní</t>
  </si>
  <si>
    <t>5) na základě servisní smlouvy může být cena prací dané dodavatelské role navýšena vždy po 2 letech (tj. v letech 2024, 2026, 2028, 2030, 2032 a 2034) o výši Inflace za předešlé 2 roky</t>
  </si>
  <si>
    <r>
      <t xml:space="preserve">3) hodnota položky  </t>
    </r>
    <r>
      <rPr>
        <b/>
        <i/>
        <sz val="11"/>
        <color theme="1"/>
        <rFont val="Calibri"/>
        <family val="2"/>
        <charset val="238"/>
        <scheme val="minor"/>
      </rPr>
      <t>"Celkové náklady"</t>
    </r>
    <r>
      <rPr>
        <sz val="11"/>
        <color theme="1"/>
        <rFont val="Calibri"/>
        <family val="2"/>
        <charset val="238"/>
        <scheme val="minor"/>
      </rPr>
      <t xml:space="preserve"> je součástí rekapitulace ceny na Listu č.9 (Rekapitulace, řádek č. 18)</t>
    </r>
  </si>
  <si>
    <t>1) níže uvedená kalkulace slouží pro rozpad nabídkové ceny servisní aplikační podpory, která bude zahájena po předání díla do provozu</t>
  </si>
  <si>
    <t>4) na základě servisní smlouvy může být cena servisních prací navýšena vždy po 2 letech (tj. v letech 2026, 2028, 2030, 2032 a 2034) o výši Inflace za předešlé 2 roky</t>
  </si>
  <si>
    <t>5) upozorňujeme, že si objednatel vyhrazuje právo objednat 0 až celkové předpokládané množství nabízených položek</t>
  </si>
  <si>
    <t>1) níže uvedená kalkulace slouží pro rozpad nabídkové ceny HW, SW a licencí pro přípravu všech uvažovaných provozních prostředí (test, pre-produkce, produkce) a HSM</t>
  </si>
  <si>
    <t>2. Příprava a průběžná aktualizace dokumentace - viz QM dokument - v rámci Etapa 1 a Etapa 2</t>
  </si>
  <si>
    <t>2.1. Cena Systémové dokumentace</t>
  </si>
  <si>
    <t>2.3. Cena Komunikační matice správy Systému</t>
  </si>
  <si>
    <t>2.2. Cena Provozní příručky správy Systému</t>
  </si>
  <si>
    <t>2.4. Cena Plánu obnovy Systému</t>
  </si>
  <si>
    <t>2.5. Cena Uživatelské příručky Systému</t>
  </si>
  <si>
    <t>2.6. Cena Uživatelské příručky pro Incident Management systému Poskytovatele</t>
  </si>
  <si>
    <t>4) Pozn.: každá uvedená cenová položka (viz žluté buňky ve sloupci Cena v Kč bez DPH) bude mít samostatný fakturační milník po skončení 1. Etapy</t>
  </si>
  <si>
    <t>5) upozorňujeme, že si objednatel vyhrazuje právo objednat 0 až celkový předpokládaný odhad pracnosti nabízených položek</t>
  </si>
  <si>
    <t>1.1. A – Ověření cílového konceptu</t>
  </si>
  <si>
    <t>1.2. B – Definice nastavení HW infrastruktury</t>
  </si>
  <si>
    <t>1.3. C – Integrační testy aplikace</t>
  </si>
  <si>
    <t>1.4. D – Penetrační testy</t>
  </si>
  <si>
    <t>1.5. E – Testy kybernetické bezpečnosti</t>
  </si>
  <si>
    <t>1.6. F – Zátěžové testy aplikace a HW</t>
  </si>
  <si>
    <t>1.7. G – Zátěžové testy rozhraní a měření odezvy</t>
  </si>
  <si>
    <t>1.8. H – Měření SLA a KPI</t>
  </si>
  <si>
    <t>Celková pracnost v MD</t>
  </si>
  <si>
    <t>2) každý uchazeč je povinen vyplnit žluté buňky (Cena v Kč bez DPH, Celková pracnost v MD)</t>
  </si>
  <si>
    <t>4) Pozn.: všechny uvedené položky realizačních prací budou mít jeden společný fakturační milník po předání všech potřebných komponent a to ve výši hodnoty Celkové náklady (řádek 32, sloupce D)</t>
  </si>
  <si>
    <t>Specialista na komunikační infrastrukturu pro smartmetering</t>
  </si>
  <si>
    <t>1.11. J – SAT testy</t>
  </si>
  <si>
    <t>1.12. K – Blokové testy funkcionality dle dodaných testovacích scénářů</t>
  </si>
  <si>
    <t>1.13. L – UAT dle dodaných testovacích scénářů</t>
  </si>
  <si>
    <t>4) Pozn.: všechny uvedené položky realizačních prací budou mít jeden společný fakturační milník po skončení 2. Etapy a to ve výši hodnoty Celkové náklady (řádek 32, sloupce C)</t>
  </si>
  <si>
    <t>1.10. I – Revize provozní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</si>
</sst>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theme="0"/>
      <name val="Arial"/>
      <family val="2"/>
      <charset val="238"/>
    </font>
    <font>
      <b/>
      <sz val="13"/>
      <color theme="0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A5A5A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261B62"/>
        <bgColor indexed="64"/>
      </patternFill>
    </fill>
    <fill>
      <patternFill patternType="solid">
        <fgColor rgb="FFC7D0E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ashed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</borders>
  <cellStyleXfs count="3">
    <xf numFmtId="0" fontId="0" fillId="0" borderId="0"/>
    <xf numFmtId="0" fontId="5" fillId="3" borderId="4" applyNumberFormat="0" applyAlignment="0" applyProtection="0"/>
    <xf numFmtId="0" fontId="4" fillId="4" borderId="0" applyNumberFormat="0" applyBorder="0" applyAlignment="0" applyProtection="0"/>
  </cellStyleXfs>
  <cellXfs count="123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0" xfId="0" applyFont="1"/>
    <xf numFmtId="0" fontId="0" fillId="0" borderId="0" xfId="0" applyAlignment="1">
      <alignment vertical="center"/>
    </xf>
    <xf numFmtId="0" fontId="0" fillId="0" borderId="0" xfId="0"/>
    <xf numFmtId="0" fontId="6" fillId="6" borderId="6" xfId="0" applyFont="1" applyFill="1" applyBorder="1" applyAlignment="1" applyProtection="1">
      <alignment horizontal="center" vertical="center" wrapText="1"/>
    </xf>
    <xf numFmtId="164" fontId="4" fillId="2" borderId="5" xfId="2" applyNumberFormat="1" applyFill="1" applyBorder="1" applyAlignment="1" applyProtection="1">
      <alignment horizontal="center" vertical="center"/>
      <protection locked="0"/>
    </xf>
    <xf numFmtId="164" fontId="9" fillId="7" borderId="5" xfId="1" applyNumberFormat="1" applyFont="1" applyFill="1" applyBorder="1" applyAlignment="1">
      <alignment horizontal="center" vertical="center"/>
    </xf>
    <xf numFmtId="164" fontId="9" fillId="7" borderId="5" xfId="1" applyNumberFormat="1" applyFont="1" applyFill="1" applyBorder="1" applyAlignment="1">
      <alignment horizontal="left" vertical="center" indent="1"/>
    </xf>
    <xf numFmtId="0" fontId="10" fillId="6" borderId="7" xfId="0" applyFont="1" applyFill="1" applyBorder="1" applyAlignment="1" applyProtection="1">
      <alignment horizontal="center" vertical="center" wrapText="1"/>
    </xf>
    <xf numFmtId="3" fontId="9" fillId="7" borderId="5" xfId="1" applyNumberFormat="1" applyFont="1" applyFill="1" applyBorder="1" applyAlignment="1">
      <alignment horizontal="center" vertical="center"/>
    </xf>
    <xf numFmtId="164" fontId="9" fillId="7" borderId="11" xfId="1" applyNumberFormat="1" applyFont="1" applyFill="1" applyBorder="1" applyAlignment="1">
      <alignment horizontal="left" vertical="center" wrapText="1" indent="1"/>
    </xf>
    <xf numFmtId="164" fontId="8" fillId="7" borderId="11" xfId="1" applyNumberFormat="1" applyFont="1" applyFill="1" applyBorder="1" applyAlignment="1">
      <alignment horizontal="left" vertical="center" indent="1"/>
    </xf>
    <xf numFmtId="0" fontId="6" fillId="6" borderId="6" xfId="0" applyFont="1" applyFill="1" applyBorder="1" applyAlignment="1" applyProtection="1">
      <alignment horizontal="left" vertical="center" wrapText="1" indent="1"/>
    </xf>
    <xf numFmtId="0" fontId="11" fillId="6" borderId="6" xfId="0" applyFont="1" applyFill="1" applyBorder="1" applyAlignment="1" applyProtection="1">
      <alignment horizontal="center" vertical="center" wrapText="1"/>
    </xf>
    <xf numFmtId="0" fontId="11" fillId="6" borderId="6" xfId="0" applyFont="1" applyFill="1" applyBorder="1" applyAlignment="1" applyProtection="1">
      <alignment horizontal="left" vertical="center" wrapText="1"/>
    </xf>
    <xf numFmtId="164" fontId="4" fillId="2" borderId="5" xfId="2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 indent="1"/>
    </xf>
    <xf numFmtId="0" fontId="2" fillId="0" borderId="0" xfId="0" applyFont="1" applyAlignment="1" applyProtection="1">
      <alignment vertical="center"/>
    </xf>
    <xf numFmtId="164" fontId="8" fillId="7" borderId="18" xfId="1" applyNumberFormat="1" applyFont="1" applyFill="1" applyBorder="1" applyAlignment="1" applyProtection="1">
      <alignment horizontal="left" vertical="center" indent="1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Protection="1"/>
    <xf numFmtId="0" fontId="0" fillId="0" borderId="0" xfId="0" applyFont="1" applyAlignment="1" applyProtection="1">
      <alignment horizontal="left" indent="1"/>
    </xf>
    <xf numFmtId="0" fontId="0" fillId="0" borderId="0" xfId="0" applyProtection="1"/>
    <xf numFmtId="0" fontId="3" fillId="0" borderId="0" xfId="0" applyFont="1" applyAlignment="1" applyProtection="1">
      <alignment horizontal="center" vertical="center"/>
    </xf>
    <xf numFmtId="164" fontId="9" fillId="7" borderId="5" xfId="1" applyNumberFormat="1" applyFont="1" applyFill="1" applyBorder="1" applyAlignment="1" applyProtection="1">
      <alignment horizontal="left" vertical="center" indent="1"/>
    </xf>
    <xf numFmtId="164" fontId="9" fillId="7" borderId="5" xfId="1" quotePrefix="1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164" fontId="9" fillId="7" borderId="5" xfId="1" applyNumberFormat="1" applyFont="1" applyFill="1" applyBorder="1" applyAlignment="1" applyProtection="1">
      <alignment horizontal="left" vertical="center" indent="3"/>
    </xf>
    <xf numFmtId="164" fontId="9" fillId="7" borderId="5" xfId="1" applyNumberFormat="1" applyFont="1" applyFill="1" applyBorder="1" applyAlignment="1" applyProtection="1">
      <alignment horizontal="left" vertical="center" wrapText="1" indent="3"/>
    </xf>
    <xf numFmtId="164" fontId="8" fillId="7" borderId="7" xfId="1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164" fontId="9" fillId="7" borderId="5" xfId="1" applyNumberFormat="1" applyFont="1" applyFill="1" applyBorder="1" applyAlignment="1" applyProtection="1">
      <alignment horizontal="center" vertical="center"/>
    </xf>
    <xf numFmtId="164" fontId="8" fillId="7" borderId="5" xfId="1" applyNumberFormat="1" applyFont="1" applyFill="1" applyBorder="1" applyAlignment="1" applyProtection="1">
      <alignment horizontal="left" vertical="center" indent="1"/>
    </xf>
    <xf numFmtId="0" fontId="0" fillId="0" borderId="0" xfId="0" applyAlignment="1" applyProtection="1">
      <alignment horizontal="center"/>
    </xf>
    <xf numFmtId="3" fontId="9" fillId="7" borderId="5" xfId="1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/>
    </xf>
    <xf numFmtId="0" fontId="1" fillId="0" borderId="0" xfId="0" applyFont="1" applyBorder="1" applyProtection="1"/>
    <xf numFmtId="0" fontId="0" fillId="0" borderId="0" xfId="0" applyFont="1" applyAlignment="1" applyProtection="1">
      <alignment horizontal="left"/>
    </xf>
    <xf numFmtId="0" fontId="0" fillId="0" borderId="0" xfId="0" applyBorder="1" applyProtection="1"/>
    <xf numFmtId="0" fontId="2" fillId="0" borderId="0" xfId="0" applyFont="1" applyBorder="1" applyAlignment="1" applyProtection="1">
      <alignment horizontal="center" vertical="center"/>
    </xf>
    <xf numFmtId="3" fontId="0" fillId="0" borderId="0" xfId="0" applyNumberFormat="1"/>
    <xf numFmtId="49" fontId="9" fillId="2" borderId="18" xfId="1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left" indent="1"/>
    </xf>
    <xf numFmtId="0" fontId="6" fillId="6" borderId="6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 wrapText="1"/>
    </xf>
    <xf numFmtId="164" fontId="8" fillId="7" borderId="7" xfId="1" applyNumberFormat="1" applyFont="1" applyFill="1" applyBorder="1" applyAlignment="1" applyProtection="1">
      <alignment horizontal="center" vertical="center"/>
    </xf>
    <xf numFmtId="0" fontId="6" fillId="6" borderId="6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8" fillId="7" borderId="7" xfId="1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11" fillId="6" borderId="9" xfId="0" applyFont="1" applyFill="1" applyBorder="1" applyAlignment="1">
      <alignment vertical="center" wrapText="1"/>
    </xf>
    <xf numFmtId="0" fontId="11" fillId="6" borderId="10" xfId="0" applyFont="1" applyFill="1" applyBorder="1" applyAlignment="1">
      <alignment vertical="center" wrapText="1"/>
    </xf>
    <xf numFmtId="0" fontId="6" fillId="6" borderId="14" xfId="0" applyFont="1" applyFill="1" applyBorder="1" applyAlignment="1">
      <alignment vertical="center" wrapText="1"/>
    </xf>
    <xf numFmtId="0" fontId="6" fillId="6" borderId="15" xfId="0" applyFont="1" applyFill="1" applyBorder="1" applyAlignment="1">
      <alignment vertical="center" wrapText="1"/>
    </xf>
    <xf numFmtId="0" fontId="6" fillId="6" borderId="16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1" fillId="6" borderId="6" xfId="0" applyFont="1" applyFill="1" applyBorder="1" applyAlignment="1">
      <alignment horizontal="left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4" fontId="9" fillId="7" borderId="11" xfId="1" applyNumberFormat="1" applyFont="1" applyFill="1" applyBorder="1" applyAlignment="1" applyProtection="1">
      <alignment horizontal="left" vertical="center" indent="1"/>
    </xf>
    <xf numFmtId="164" fontId="8" fillId="7" borderId="7" xfId="1" applyNumberFormat="1" applyFont="1" applyFill="1" applyBorder="1" applyAlignment="1" applyProtection="1">
      <alignment horizontal="left" vertical="center" indent="1"/>
    </xf>
    <xf numFmtId="164" fontId="4" fillId="2" borderId="6" xfId="2" applyNumberFormat="1" applyFont="1" applyFill="1" applyBorder="1" applyAlignment="1" applyProtection="1">
      <alignment horizontal="center" vertical="center"/>
      <protection locked="0"/>
    </xf>
    <xf numFmtId="164" fontId="8" fillId="7" borderId="13" xfId="1" applyNumberFormat="1" applyFont="1" applyFill="1" applyBorder="1" applyAlignment="1" applyProtection="1">
      <alignment horizontal="center" vertical="center"/>
    </xf>
    <xf numFmtId="3" fontId="4" fillId="2" borderId="5" xfId="2" applyNumberFormat="1" applyFont="1" applyFill="1" applyBorder="1" applyAlignment="1" applyProtection="1">
      <alignment horizontal="center" vertical="center"/>
      <protection locked="0"/>
    </xf>
    <xf numFmtId="164" fontId="9" fillId="7" borderId="6" xfId="1" applyNumberFormat="1" applyFont="1" applyFill="1" applyBorder="1" applyAlignment="1" applyProtection="1">
      <alignment horizontal="left" vertical="center" indent="1"/>
    </xf>
    <xf numFmtId="0" fontId="0" fillId="0" borderId="0" xfId="0" applyProtection="1"/>
    <xf numFmtId="164" fontId="9" fillId="7" borderId="5" xfId="1" applyNumberFormat="1" applyFont="1" applyFill="1" applyBorder="1" applyAlignment="1" applyProtection="1">
      <alignment horizontal="left" vertical="center" wrapText="1" indent="1"/>
    </xf>
    <xf numFmtId="3" fontId="4" fillId="7" borderId="5" xfId="2" applyNumberFormat="1" applyFont="1" applyFill="1" applyBorder="1" applyAlignment="1" applyProtection="1">
      <alignment horizontal="center" vertical="center"/>
      <protection locked="0"/>
    </xf>
    <xf numFmtId="0" fontId="11" fillId="6" borderId="19" xfId="0" applyFont="1" applyFill="1" applyBorder="1" applyAlignment="1" applyProtection="1">
      <alignment horizontal="center" vertical="center" wrapText="1"/>
    </xf>
    <xf numFmtId="3" fontId="8" fillId="7" borderId="7" xfId="1" applyNumberFormat="1" applyFont="1" applyFill="1" applyBorder="1" applyAlignment="1" applyProtection="1">
      <alignment horizontal="center" vertical="center"/>
    </xf>
    <xf numFmtId="3" fontId="4" fillId="2" borderId="5" xfId="2" applyNumberFormat="1" applyFill="1" applyBorder="1" applyAlignment="1" applyProtection="1">
      <alignment horizontal="center" vertical="center"/>
      <protection locked="0"/>
    </xf>
    <xf numFmtId="164" fontId="8" fillId="7" borderId="11" xfId="1" applyNumberFormat="1" applyFont="1" applyFill="1" applyBorder="1" applyAlignment="1" applyProtection="1">
      <alignment horizontal="left" vertical="center" indent="1"/>
    </xf>
    <xf numFmtId="0" fontId="0" fillId="0" borderId="0" xfId="0" applyProtection="1"/>
    <xf numFmtId="3" fontId="9" fillId="2" borderId="5" xfId="1" quotePrefix="1" applyNumberFormat="1" applyFont="1" applyFill="1" applyBorder="1" applyAlignment="1" applyProtection="1">
      <alignment horizontal="center" vertical="center"/>
      <protection locked="0"/>
    </xf>
    <xf numFmtId="164" fontId="9" fillId="2" borderId="5" xfId="1" quotePrefix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indent="1"/>
    </xf>
    <xf numFmtId="164" fontId="9" fillId="7" borderId="0" xfId="1" applyNumberFormat="1" applyFont="1" applyFill="1" applyBorder="1" applyAlignment="1" applyProtection="1">
      <alignment horizontal="left" vertical="center" indent="1"/>
    </xf>
    <xf numFmtId="164" fontId="9" fillId="7" borderId="11" xfId="1" applyNumberFormat="1" applyFont="1" applyFill="1" applyBorder="1" applyAlignment="1" applyProtection="1">
      <alignment horizontal="left" vertical="center" wrapText="1" indent="1"/>
    </xf>
    <xf numFmtId="3" fontId="0" fillId="0" borderId="0" xfId="0" applyNumberFormat="1" applyProtection="1"/>
    <xf numFmtId="0" fontId="11" fillId="6" borderId="17" xfId="0" applyFont="1" applyFill="1" applyBorder="1" applyAlignment="1" applyProtection="1">
      <alignment horizontal="center" vertical="center" wrapText="1"/>
    </xf>
    <xf numFmtId="0" fontId="6" fillId="6" borderId="18" xfId="0" applyFont="1" applyFill="1" applyBorder="1" applyAlignment="1" applyProtection="1">
      <alignment horizontal="center" vertical="center"/>
    </xf>
    <xf numFmtId="0" fontId="11" fillId="6" borderId="11" xfId="0" applyFont="1" applyFill="1" applyBorder="1" applyAlignment="1" applyProtection="1">
      <alignment horizontal="center" vertical="center" wrapText="1"/>
    </xf>
    <xf numFmtId="0" fontId="11" fillId="6" borderId="13" xfId="0" applyFont="1" applyFill="1" applyBorder="1" applyAlignment="1" applyProtection="1">
      <alignment horizontal="center" vertical="center" wrapText="1"/>
    </xf>
    <xf numFmtId="164" fontId="9" fillId="7" borderId="6" xfId="1" applyNumberFormat="1" applyFont="1" applyFill="1" applyBorder="1" applyAlignment="1" applyProtection="1">
      <alignment horizontal="left" vertical="center" indent="1"/>
    </xf>
    <xf numFmtId="164" fontId="9" fillId="7" borderId="8" xfId="1" applyNumberFormat="1" applyFont="1" applyFill="1" applyBorder="1" applyAlignment="1" applyProtection="1">
      <alignment horizontal="left" vertical="center" indent="1"/>
    </xf>
    <xf numFmtId="164" fontId="9" fillId="7" borderId="7" xfId="1" applyNumberFormat="1" applyFont="1" applyFill="1" applyBorder="1" applyAlignment="1" applyProtection="1">
      <alignment horizontal="left" vertical="center" indent="1"/>
    </xf>
    <xf numFmtId="164" fontId="9" fillId="2" borderId="6" xfId="1" quotePrefix="1" applyNumberFormat="1" applyFont="1" applyFill="1" applyBorder="1" applyAlignment="1" applyProtection="1">
      <alignment horizontal="center" vertical="center"/>
      <protection locked="0"/>
    </xf>
    <xf numFmtId="164" fontId="9" fillId="2" borderId="8" xfId="1" quotePrefix="1" applyNumberFormat="1" applyFont="1" applyFill="1" applyBorder="1" applyAlignment="1" applyProtection="1">
      <alignment horizontal="center" vertical="center"/>
      <protection locked="0"/>
    </xf>
    <xf numFmtId="164" fontId="9" fillId="2" borderId="7" xfId="1" quotePrefix="1" applyNumberFormat="1" applyFont="1" applyFill="1" applyBorder="1" applyAlignment="1" applyProtection="1">
      <alignment horizontal="center" vertical="center"/>
      <protection locked="0"/>
    </xf>
    <xf numFmtId="3" fontId="9" fillId="2" borderId="6" xfId="1" quotePrefix="1" applyNumberFormat="1" applyFont="1" applyFill="1" applyBorder="1" applyAlignment="1" applyProtection="1">
      <alignment horizontal="center" vertical="center"/>
      <protection locked="0"/>
    </xf>
    <xf numFmtId="3" fontId="9" fillId="2" borderId="8" xfId="1" quotePrefix="1" applyNumberFormat="1" applyFont="1" applyFill="1" applyBorder="1" applyAlignment="1" applyProtection="1">
      <alignment horizontal="center" vertical="center"/>
      <protection locked="0"/>
    </xf>
    <xf numFmtId="3" fontId="9" fillId="2" borderId="7" xfId="1" quotePrefix="1" applyNumberFormat="1" applyFont="1" applyFill="1" applyBorder="1" applyAlignment="1" applyProtection="1">
      <alignment horizontal="center" vertical="center"/>
      <protection locked="0"/>
    </xf>
    <xf numFmtId="164" fontId="8" fillId="7" borderId="11" xfId="1" applyNumberFormat="1" applyFont="1" applyFill="1" applyBorder="1" applyAlignment="1" applyProtection="1">
      <alignment horizontal="left" vertical="center" indent="1"/>
    </xf>
    <xf numFmtId="164" fontId="8" fillId="7" borderId="12" xfId="1" applyNumberFormat="1" applyFont="1" applyFill="1" applyBorder="1" applyAlignment="1" applyProtection="1">
      <alignment horizontal="left" vertical="center" indent="1"/>
    </xf>
    <xf numFmtId="164" fontId="8" fillId="7" borderId="13" xfId="1" applyNumberFormat="1" applyFont="1" applyFill="1" applyBorder="1" applyAlignment="1" applyProtection="1">
      <alignment horizontal="left" vertical="center" indent="1"/>
    </xf>
    <xf numFmtId="164" fontId="8" fillId="7" borderId="11" xfId="1" applyNumberFormat="1" applyFont="1" applyFill="1" applyBorder="1" applyAlignment="1" applyProtection="1">
      <alignment horizontal="left" vertical="center" wrapText="1" indent="1"/>
    </xf>
    <xf numFmtId="164" fontId="8" fillId="7" borderId="12" xfId="1" applyNumberFormat="1" applyFont="1" applyFill="1" applyBorder="1" applyAlignment="1" applyProtection="1">
      <alignment horizontal="left" vertical="center" wrapText="1" indent="1"/>
    </xf>
    <xf numFmtId="164" fontId="8" fillId="7" borderId="13" xfId="1" applyNumberFormat="1" applyFont="1" applyFill="1" applyBorder="1" applyAlignment="1" applyProtection="1">
      <alignment horizontal="left" vertical="center" wrapText="1" indent="1"/>
    </xf>
    <xf numFmtId="0" fontId="6" fillId="6" borderId="5" xfId="0" applyFont="1" applyFill="1" applyBorder="1" applyAlignment="1">
      <alignment horizontal="left" vertical="center" wrapText="1" indent="1"/>
    </xf>
    <xf numFmtId="164" fontId="8" fillId="7" borderId="11" xfId="1" applyNumberFormat="1" applyFont="1" applyFill="1" applyBorder="1" applyAlignment="1">
      <alignment horizontal="center" vertical="center"/>
    </xf>
    <xf numFmtId="164" fontId="8" fillId="7" borderId="12" xfId="1" applyNumberFormat="1" applyFont="1" applyFill="1" applyBorder="1" applyAlignment="1">
      <alignment horizontal="center" vertical="center"/>
    </xf>
    <xf numFmtId="164" fontId="8" fillId="7" borderId="13" xfId="1" applyNumberFormat="1" applyFont="1" applyFill="1" applyBorder="1" applyAlignment="1">
      <alignment horizontal="center" vertical="center"/>
    </xf>
    <xf numFmtId="0" fontId="6" fillId="6" borderId="14" xfId="0" applyFont="1" applyFill="1" applyBorder="1" applyAlignment="1" applyProtection="1">
      <alignment horizontal="left" vertical="center" wrapText="1"/>
    </xf>
    <xf numFmtId="0" fontId="6" fillId="6" borderId="15" xfId="0" applyFont="1" applyFill="1" applyBorder="1" applyAlignment="1" applyProtection="1">
      <alignment horizontal="left" vertical="center" wrapText="1"/>
    </xf>
    <xf numFmtId="0" fontId="6" fillId="6" borderId="16" xfId="0" applyFont="1" applyFill="1" applyBorder="1" applyAlignment="1" applyProtection="1">
      <alignment horizontal="left" vertical="center" wrapText="1"/>
    </xf>
    <xf numFmtId="0" fontId="11" fillId="6" borderId="9" xfId="0" applyFont="1" applyFill="1" applyBorder="1" applyAlignment="1" applyProtection="1">
      <alignment horizontal="center" vertical="center" wrapText="1"/>
    </xf>
    <xf numFmtId="0" fontId="11" fillId="6" borderId="10" xfId="0" applyFont="1" applyFill="1" applyBorder="1" applyAlignment="1" applyProtection="1">
      <alignment horizontal="center" vertical="center" wrapText="1"/>
    </xf>
    <xf numFmtId="164" fontId="8" fillId="7" borderId="11" xfId="1" applyNumberFormat="1" applyFont="1" applyFill="1" applyBorder="1" applyAlignment="1" applyProtection="1">
      <alignment horizontal="center" vertical="center"/>
    </xf>
    <xf numFmtId="164" fontId="8" fillId="7" borderId="12" xfId="1" applyNumberFormat="1" applyFont="1" applyFill="1" applyBorder="1" applyAlignment="1" applyProtection="1">
      <alignment horizontal="center" vertical="center"/>
    </xf>
    <xf numFmtId="164" fontId="8" fillId="7" borderId="13" xfId="1" applyNumberFormat="1" applyFont="1" applyFill="1" applyBorder="1" applyAlignment="1" applyProtection="1">
      <alignment horizontal="center" vertical="center"/>
    </xf>
    <xf numFmtId="0" fontId="6" fillId="6" borderId="5" xfId="0" applyFont="1" applyFill="1" applyBorder="1" applyAlignment="1" applyProtection="1">
      <alignment horizontal="left" vertical="center" wrapText="1" indent="1"/>
    </xf>
    <xf numFmtId="0" fontId="0" fillId="0" borderId="0" xfId="0" applyBorder="1" applyAlignment="1" applyProtection="1">
      <alignment horizontal="center"/>
    </xf>
    <xf numFmtId="0" fontId="3" fillId="5" borderId="1" xfId="0" applyFont="1" applyFill="1" applyBorder="1" applyAlignment="1" applyProtection="1">
      <alignment vertical="center" wrapText="1"/>
    </xf>
    <xf numFmtId="0" fontId="0" fillId="0" borderId="3" xfId="0" applyBorder="1" applyAlignment="1" applyProtection="1">
      <alignment horizontal="center"/>
    </xf>
    <xf numFmtId="0" fontId="0" fillId="0" borderId="0" xfId="0" applyProtection="1"/>
    <xf numFmtId="0" fontId="6" fillId="6" borderId="17" xfId="0" applyFont="1" applyFill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vertical="center"/>
    </xf>
    <xf numFmtId="0" fontId="11" fillId="6" borderId="0" xfId="0" applyFont="1" applyFill="1" applyBorder="1" applyAlignment="1" applyProtection="1">
      <alignment horizontal="center" vertical="center" wrapText="1"/>
    </xf>
    <xf numFmtId="49" fontId="9" fillId="7" borderId="18" xfId="1" applyNumberFormat="1" applyFont="1" applyFill="1" applyBorder="1" applyAlignment="1" applyProtection="1">
      <alignment horizontal="left" vertical="center"/>
    </xf>
  </cellXfs>
  <cellStyles count="3">
    <cellStyle name="20 % – Zvýraznění 2" xfId="2" builtinId="34"/>
    <cellStyle name="Kontrolní buňka" xfId="1" builtinId="23"/>
    <cellStyle name="Normální" xfId="0" builtinId="0"/>
  </cellStyles>
  <dxfs count="0"/>
  <tableStyles count="0" defaultTableStyle="TableStyleMedium2" defaultPivotStyle="PivotStyleLight16"/>
  <colors>
    <mruColors>
      <color rgb="FFC7D0E3"/>
      <color rgb="FF261B62"/>
      <color rgb="FFC9C3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3B3CC-D49B-44C8-8DEB-5C5E068A04E7}">
  <sheetPr codeName="List7"/>
  <dimension ref="A1:B42"/>
  <sheetViews>
    <sheetView showGridLines="0" tabSelected="1" zoomScale="80" zoomScaleNormal="80" workbookViewId="0">
      <selection sqref="A1:B1"/>
    </sheetView>
  </sheetViews>
  <sheetFormatPr defaultColWidth="9.140625" defaultRowHeight="59.25" customHeight="1" x14ac:dyDescent="0.25"/>
  <cols>
    <col min="1" max="1" width="27.5703125" style="19" customWidth="1"/>
    <col min="2" max="2" width="99.85546875" style="21" customWidth="1"/>
    <col min="3" max="16384" width="9.140625" style="19"/>
  </cols>
  <sheetData>
    <row r="1" spans="1:2" ht="42.75" customHeight="1" thickBot="1" x14ac:dyDescent="0.3">
      <c r="A1" s="83" t="s">
        <v>28</v>
      </c>
      <c r="B1" s="83"/>
    </row>
    <row r="2" spans="1:2" ht="22.5" customHeight="1" thickBot="1" x14ac:dyDescent="0.3">
      <c r="A2" s="84" t="s">
        <v>101</v>
      </c>
      <c r="B2" s="84"/>
    </row>
    <row r="3" spans="1:2" ht="22.5" customHeight="1" thickBot="1" x14ac:dyDescent="0.3">
      <c r="A3" s="20" t="s">
        <v>0</v>
      </c>
      <c r="B3" s="43"/>
    </row>
    <row r="4" spans="1:2" ht="22.5" customHeight="1" thickBot="1" x14ac:dyDescent="0.3">
      <c r="A4" s="20" t="s">
        <v>1</v>
      </c>
      <c r="B4" s="43"/>
    </row>
    <row r="5" spans="1:2" ht="22.5" customHeight="1" x14ac:dyDescent="0.25"/>
    <row r="6" spans="1:2" ht="22.5" customHeight="1" x14ac:dyDescent="0.25"/>
    <row r="7" spans="1:2" ht="22.5" customHeight="1" x14ac:dyDescent="0.25">
      <c r="A7" s="22" t="s">
        <v>15</v>
      </c>
    </row>
    <row r="8" spans="1:2" ht="22.5" customHeight="1" x14ac:dyDescent="0.25">
      <c r="A8" s="23" t="s">
        <v>102</v>
      </c>
    </row>
    <row r="9" spans="1:2" ht="22.5" customHeight="1" x14ac:dyDescent="0.25">
      <c r="A9" s="23" t="s">
        <v>50</v>
      </c>
    </row>
    <row r="10" spans="1:2" ht="22.5" customHeight="1" x14ac:dyDescent="0.25">
      <c r="A10" s="23" t="s">
        <v>30</v>
      </c>
    </row>
    <row r="11" spans="1:2" ht="22.5" customHeight="1" x14ac:dyDescent="0.25">
      <c r="A11" s="23" t="s">
        <v>51</v>
      </c>
    </row>
    <row r="12" spans="1:2" ht="22.5" customHeight="1" x14ac:dyDescent="0.25"/>
    <row r="13" spans="1:2" ht="22.5" customHeight="1" x14ac:dyDescent="0.25"/>
    <row r="14" spans="1:2" ht="22.5" customHeight="1" x14ac:dyDescent="0.25"/>
    <row r="15" spans="1:2" ht="22.5" customHeight="1" x14ac:dyDescent="0.25"/>
    <row r="16" spans="1:2" ht="22.5" customHeight="1" x14ac:dyDescent="0.25"/>
    <row r="17" ht="22.5" customHeight="1" x14ac:dyDescent="0.25"/>
    <row r="18" ht="22.5" customHeight="1" x14ac:dyDescent="0.25"/>
    <row r="19" ht="22.5" customHeight="1" x14ac:dyDescent="0.25"/>
    <row r="20" ht="22.5" customHeight="1" x14ac:dyDescent="0.25"/>
    <row r="21" ht="22.5" customHeight="1" x14ac:dyDescent="0.25"/>
    <row r="22" ht="22.5" customHeight="1" x14ac:dyDescent="0.25"/>
    <row r="23" ht="22.5" customHeight="1" x14ac:dyDescent="0.25"/>
    <row r="24" ht="22.5" customHeight="1" x14ac:dyDescent="0.25"/>
    <row r="25" ht="22.5" customHeight="1" x14ac:dyDescent="0.25"/>
    <row r="26" ht="22.5" customHeight="1" x14ac:dyDescent="0.25"/>
    <row r="27" ht="22.5" customHeight="1" x14ac:dyDescent="0.25"/>
    <row r="28" ht="22.5" customHeight="1" x14ac:dyDescent="0.25"/>
    <row r="29" ht="22.5" customHeight="1" x14ac:dyDescent="0.25"/>
    <row r="30" ht="22.5" customHeight="1" x14ac:dyDescent="0.25"/>
    <row r="31" ht="22.5" customHeight="1" x14ac:dyDescent="0.25"/>
    <row r="32" ht="22.5" customHeight="1" x14ac:dyDescent="0.25"/>
    <row r="33" ht="22.5" customHeight="1" x14ac:dyDescent="0.25"/>
    <row r="34" ht="22.5" customHeight="1" x14ac:dyDescent="0.25"/>
    <row r="35" ht="22.5" customHeight="1" x14ac:dyDescent="0.25"/>
    <row r="36" ht="22.5" customHeight="1" x14ac:dyDescent="0.25"/>
    <row r="37" ht="22.5" customHeight="1" x14ac:dyDescent="0.25"/>
    <row r="38" ht="22.5" customHeight="1" x14ac:dyDescent="0.25"/>
    <row r="39" ht="22.5" customHeight="1" x14ac:dyDescent="0.25"/>
    <row r="40" ht="22.5" customHeight="1" x14ac:dyDescent="0.25"/>
    <row r="41" ht="22.5" customHeight="1" x14ac:dyDescent="0.25"/>
    <row r="42" ht="22.5" customHeight="1" x14ac:dyDescent="0.25"/>
  </sheetData>
  <sheetProtection algorithmName="SHA-512" hashValue="lkb8KrsHST4LTHE38fgVeobSMYudxnricwYtMO4IseCn3x41OXfkzip68IcqCDEb0Z2ZeV8fydczDMt4Cp5smg==" saltValue="hwmX/ewDKsTdNO+eytP0pw==" spinCount="100000" sheet="1" objects="1" scenarios="1"/>
  <mergeCells count="2">
    <mergeCell ref="A1:B1"/>
    <mergeCell ref="A2:B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FACE7-4758-4074-A6E7-E67D8A729763}">
  <dimension ref="A1:D18"/>
  <sheetViews>
    <sheetView showGridLines="0" zoomScaleNormal="100" workbookViewId="0">
      <selection activeCell="C8" sqref="C8:D12"/>
    </sheetView>
  </sheetViews>
  <sheetFormatPr defaultColWidth="9.140625" defaultRowHeight="59.25" customHeight="1" x14ac:dyDescent="0.25"/>
  <cols>
    <col min="1" max="1" width="65.28515625" style="19" customWidth="1"/>
    <col min="2" max="3" width="37.28515625" style="21" customWidth="1"/>
    <col min="4" max="4" width="24.42578125" style="21" customWidth="1"/>
    <col min="5" max="16384" width="9.140625" style="19"/>
  </cols>
  <sheetData>
    <row r="1" spans="1:4" s="49" customFormat="1" ht="15" x14ac:dyDescent="0.25">
      <c r="A1" s="22" t="s">
        <v>21</v>
      </c>
      <c r="C1" s="69"/>
      <c r="D1" s="51"/>
    </row>
    <row r="2" spans="1:4" s="49" customFormat="1" ht="15" x14ac:dyDescent="0.25">
      <c r="A2" s="23" t="s">
        <v>105</v>
      </c>
      <c r="C2" s="69"/>
      <c r="D2" s="51"/>
    </row>
    <row r="3" spans="1:4" s="49" customFormat="1" ht="15" x14ac:dyDescent="0.25">
      <c r="A3" s="23" t="s">
        <v>142</v>
      </c>
      <c r="C3" s="69"/>
      <c r="D3" s="51"/>
    </row>
    <row r="4" spans="1:4" s="49" customFormat="1" ht="15" x14ac:dyDescent="0.25">
      <c r="A4" s="23" t="s">
        <v>103</v>
      </c>
      <c r="C4" s="69"/>
      <c r="D4" s="51"/>
    </row>
    <row r="5" spans="1:4" s="69" customFormat="1" ht="15" x14ac:dyDescent="0.25">
      <c r="A5" s="23" t="s">
        <v>107</v>
      </c>
    </row>
    <row r="6" spans="1:4" ht="36" customHeight="1" x14ac:dyDescent="0.25"/>
    <row r="7" spans="1:4" s="25" customFormat="1" ht="59.25" customHeight="1" x14ac:dyDescent="0.25">
      <c r="A7" s="85" t="s">
        <v>74</v>
      </c>
      <c r="B7" s="86"/>
      <c r="C7" s="72" t="s">
        <v>141</v>
      </c>
      <c r="D7" s="15" t="s">
        <v>10</v>
      </c>
    </row>
    <row r="8" spans="1:4" s="28" customFormat="1" ht="26.25" customHeight="1" x14ac:dyDescent="0.25">
      <c r="A8" s="63" t="s">
        <v>71</v>
      </c>
      <c r="B8" s="27" t="s">
        <v>70</v>
      </c>
      <c r="C8" s="77"/>
      <c r="D8" s="78"/>
    </row>
    <row r="9" spans="1:4" s="28" customFormat="1" ht="26.25" customHeight="1" x14ac:dyDescent="0.25">
      <c r="A9" s="87" t="s">
        <v>54</v>
      </c>
      <c r="B9" s="27" t="s">
        <v>53</v>
      </c>
      <c r="C9" s="93"/>
      <c r="D9" s="90"/>
    </row>
    <row r="10" spans="1:4" s="28" customFormat="1" ht="26.25" customHeight="1" x14ac:dyDescent="0.25">
      <c r="A10" s="88"/>
      <c r="B10" s="27" t="s">
        <v>55</v>
      </c>
      <c r="C10" s="94"/>
      <c r="D10" s="91"/>
    </row>
    <row r="11" spans="1:4" s="28" customFormat="1" ht="26.25" customHeight="1" x14ac:dyDescent="0.25">
      <c r="A11" s="88"/>
      <c r="B11" s="27" t="s">
        <v>56</v>
      </c>
      <c r="C11" s="94"/>
      <c r="D11" s="91"/>
    </row>
    <row r="12" spans="1:4" s="28" customFormat="1" ht="26.25" customHeight="1" x14ac:dyDescent="0.25">
      <c r="A12" s="89"/>
      <c r="B12" s="27" t="s">
        <v>57</v>
      </c>
      <c r="C12" s="95"/>
      <c r="D12" s="92"/>
    </row>
    <row r="13" spans="1:4" s="28" customFormat="1" ht="26.25" customHeight="1" x14ac:dyDescent="0.25">
      <c r="A13" s="68" t="s">
        <v>69</v>
      </c>
      <c r="B13" s="27" t="s">
        <v>98</v>
      </c>
      <c r="C13" s="77"/>
      <c r="D13" s="78"/>
    </row>
    <row r="14" spans="1:4" s="28" customFormat="1" ht="26.25" customHeight="1" x14ac:dyDescent="0.25">
      <c r="A14" s="87" t="s">
        <v>58</v>
      </c>
      <c r="B14" s="27" t="s">
        <v>53</v>
      </c>
      <c r="C14" s="77"/>
      <c r="D14" s="78"/>
    </row>
    <row r="15" spans="1:4" s="28" customFormat="1" ht="26.25" customHeight="1" x14ac:dyDescent="0.25">
      <c r="A15" s="88"/>
      <c r="B15" s="27" t="s">
        <v>55</v>
      </c>
      <c r="C15" s="77"/>
      <c r="D15" s="78"/>
    </row>
    <row r="16" spans="1:4" s="28" customFormat="1" ht="26.25" customHeight="1" x14ac:dyDescent="0.25">
      <c r="A16" s="88"/>
      <c r="B16" s="27" t="s">
        <v>56</v>
      </c>
      <c r="C16" s="77"/>
      <c r="D16" s="78"/>
    </row>
    <row r="17" spans="1:4" s="28" customFormat="1" ht="26.25" customHeight="1" x14ac:dyDescent="0.25">
      <c r="A17" s="89"/>
      <c r="B17" s="27" t="s">
        <v>57</v>
      </c>
      <c r="C17" s="77"/>
      <c r="D17" s="78"/>
    </row>
    <row r="18" spans="1:4" s="28" customFormat="1" ht="45.75" customHeight="1" x14ac:dyDescent="0.25">
      <c r="A18" s="64" t="s">
        <v>12</v>
      </c>
      <c r="B18" s="50"/>
      <c r="C18" s="73">
        <f>SUM(C8:C17)</f>
        <v>0</v>
      </c>
      <c r="D18" s="50">
        <f>SUM(D8:D17)</f>
        <v>0</v>
      </c>
    </row>
  </sheetData>
  <sheetProtection algorithmName="SHA-512" hashValue="nodvcJ9CyZ4eYbX+NM658lfMLda360gZH24TDScEymLBe566KV1RO6a7tLXwEQA1CunLPjAl0WUmvC2iERa7KQ==" saltValue="3hudev5KtFUI/6ov8auTtA==" spinCount="100000" sheet="1" objects="1" scenarios="1"/>
  <mergeCells count="5">
    <mergeCell ref="A7:B7"/>
    <mergeCell ref="A14:A17"/>
    <mergeCell ref="A9:A12"/>
    <mergeCell ref="D9:D12"/>
    <mergeCell ref="C9:C1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FEF16-74AA-470B-A80C-1F089A7EEC14}">
  <dimension ref="A1:D32"/>
  <sheetViews>
    <sheetView showGridLines="0" zoomScaleNormal="100" workbookViewId="0">
      <selection activeCell="F22" sqref="F22"/>
    </sheetView>
  </sheetViews>
  <sheetFormatPr defaultColWidth="9.140625" defaultRowHeight="59.25" customHeight="1" x14ac:dyDescent="0.25"/>
  <cols>
    <col min="1" max="1" width="90" style="57" customWidth="1"/>
    <col min="2" max="2" width="34.42578125" style="57" customWidth="1"/>
    <col min="3" max="3" width="24.42578125" style="58" customWidth="1"/>
    <col min="4" max="16384" width="9.140625" style="57"/>
  </cols>
  <sheetData>
    <row r="1" spans="1:4" s="5" customFormat="1" ht="15" x14ac:dyDescent="0.25">
      <c r="A1" s="3" t="s">
        <v>21</v>
      </c>
      <c r="B1" s="3"/>
    </row>
    <row r="2" spans="1:4" s="5" customFormat="1" ht="15" x14ac:dyDescent="0.25">
      <c r="A2" s="44" t="s">
        <v>104</v>
      </c>
      <c r="B2" s="44"/>
    </row>
    <row r="3" spans="1:4" s="5" customFormat="1" ht="15" x14ac:dyDescent="0.25">
      <c r="A3" s="44" t="s">
        <v>142</v>
      </c>
      <c r="B3" s="44"/>
    </row>
    <row r="4" spans="1:4" s="5" customFormat="1" ht="15" x14ac:dyDescent="0.25">
      <c r="A4" s="44" t="s">
        <v>106</v>
      </c>
      <c r="B4" s="44"/>
    </row>
    <row r="5" spans="1:4" s="5" customFormat="1" ht="15" x14ac:dyDescent="0.25">
      <c r="A5" s="23" t="s">
        <v>148</v>
      </c>
      <c r="B5" s="44"/>
    </row>
    <row r="6" spans="1:4" s="5" customFormat="1" ht="15" x14ac:dyDescent="0.25">
      <c r="A6" s="18" t="s">
        <v>132</v>
      </c>
    </row>
    <row r="7" spans="1:4" s="19" customFormat="1" ht="36" customHeight="1" x14ac:dyDescent="0.25">
      <c r="B7" s="21"/>
      <c r="C7" s="21"/>
      <c r="D7" s="21"/>
    </row>
    <row r="8" spans="1:4" s="61" customFormat="1" ht="59.25" customHeight="1" x14ac:dyDescent="0.25">
      <c r="A8" s="59" t="s">
        <v>75</v>
      </c>
      <c r="B8" s="72" t="s">
        <v>141</v>
      </c>
      <c r="C8" s="60" t="s">
        <v>10</v>
      </c>
    </row>
    <row r="9" spans="1:4" s="62" customFormat="1" ht="37.5" customHeight="1" x14ac:dyDescent="0.25">
      <c r="A9" s="96" t="s">
        <v>72</v>
      </c>
      <c r="B9" s="97"/>
      <c r="C9" s="98"/>
    </row>
    <row r="10" spans="1:4" s="62" customFormat="1" ht="28.5" customHeight="1" x14ac:dyDescent="0.25">
      <c r="A10" s="29" t="s">
        <v>133</v>
      </c>
      <c r="B10" s="74"/>
      <c r="C10" s="7"/>
    </row>
    <row r="11" spans="1:4" s="62" customFormat="1" ht="28.5" customHeight="1" x14ac:dyDescent="0.25">
      <c r="A11" s="29" t="s">
        <v>134</v>
      </c>
      <c r="B11" s="74"/>
      <c r="C11" s="7"/>
    </row>
    <row r="12" spans="1:4" s="62" customFormat="1" ht="28.5" customHeight="1" x14ac:dyDescent="0.25">
      <c r="A12" s="29" t="s">
        <v>135</v>
      </c>
      <c r="B12" s="74"/>
      <c r="C12" s="7"/>
    </row>
    <row r="13" spans="1:4" s="62" customFormat="1" ht="28.5" customHeight="1" x14ac:dyDescent="0.25">
      <c r="A13" s="30" t="s">
        <v>136</v>
      </c>
      <c r="B13" s="74"/>
      <c r="C13" s="7"/>
    </row>
    <row r="14" spans="1:4" s="62" customFormat="1" ht="28.5" customHeight="1" x14ac:dyDescent="0.25">
      <c r="A14" s="29" t="s">
        <v>137</v>
      </c>
      <c r="B14" s="74"/>
      <c r="C14" s="7"/>
    </row>
    <row r="15" spans="1:4" s="62" customFormat="1" ht="28.5" customHeight="1" x14ac:dyDescent="0.25">
      <c r="A15" s="30" t="s">
        <v>138</v>
      </c>
      <c r="B15" s="74"/>
      <c r="C15" s="7"/>
    </row>
    <row r="16" spans="1:4" s="62" customFormat="1" ht="28.5" customHeight="1" x14ac:dyDescent="0.25">
      <c r="A16" s="29" t="s">
        <v>139</v>
      </c>
      <c r="B16" s="74"/>
      <c r="C16" s="7"/>
    </row>
    <row r="17" spans="1:3" s="62" customFormat="1" ht="28.5" customHeight="1" x14ac:dyDescent="0.25">
      <c r="A17" s="30" t="s">
        <v>140</v>
      </c>
      <c r="B17" s="74"/>
      <c r="C17" s="7"/>
    </row>
    <row r="18" spans="1:3" s="62" customFormat="1" ht="28.5" customHeight="1" x14ac:dyDescent="0.25">
      <c r="A18" s="30" t="s">
        <v>149</v>
      </c>
      <c r="B18" s="74"/>
      <c r="C18" s="7"/>
    </row>
    <row r="19" spans="1:3" s="62" customFormat="1" ht="28.5" customHeight="1" x14ac:dyDescent="0.25">
      <c r="A19" s="29" t="s">
        <v>145</v>
      </c>
      <c r="B19" s="74"/>
      <c r="C19" s="7"/>
    </row>
    <row r="20" spans="1:3" s="62" customFormat="1" ht="28.5" customHeight="1" x14ac:dyDescent="0.25">
      <c r="A20" s="29" t="s">
        <v>146</v>
      </c>
      <c r="B20" s="74"/>
      <c r="C20" s="7"/>
    </row>
    <row r="21" spans="1:3" s="62" customFormat="1" ht="28.5" customHeight="1" x14ac:dyDescent="0.25">
      <c r="A21" s="30" t="s">
        <v>147</v>
      </c>
      <c r="B21" s="74"/>
      <c r="C21" s="7"/>
    </row>
    <row r="22" spans="1:3" s="62" customFormat="1" ht="37.5" customHeight="1" x14ac:dyDescent="0.25">
      <c r="A22" s="96" t="s">
        <v>124</v>
      </c>
      <c r="B22" s="97"/>
      <c r="C22" s="98"/>
    </row>
    <row r="23" spans="1:3" s="62" customFormat="1" ht="28.5" customHeight="1" x14ac:dyDescent="0.25">
      <c r="A23" s="29" t="s">
        <v>125</v>
      </c>
      <c r="B23" s="74"/>
      <c r="C23" s="7"/>
    </row>
    <row r="24" spans="1:3" s="62" customFormat="1" ht="28.5" customHeight="1" x14ac:dyDescent="0.25">
      <c r="A24" s="29" t="s">
        <v>127</v>
      </c>
      <c r="B24" s="74"/>
      <c r="C24" s="7"/>
    </row>
    <row r="25" spans="1:3" s="62" customFormat="1" ht="28.5" customHeight="1" x14ac:dyDescent="0.25">
      <c r="A25" s="29" t="s">
        <v>126</v>
      </c>
      <c r="B25" s="74"/>
      <c r="C25" s="7"/>
    </row>
    <row r="26" spans="1:3" s="62" customFormat="1" ht="28.5" customHeight="1" x14ac:dyDescent="0.25">
      <c r="A26" s="29" t="s">
        <v>128</v>
      </c>
      <c r="B26" s="74"/>
      <c r="C26" s="7"/>
    </row>
    <row r="27" spans="1:3" s="62" customFormat="1" ht="28.5" customHeight="1" x14ac:dyDescent="0.25">
      <c r="A27" s="29" t="s">
        <v>129</v>
      </c>
      <c r="B27" s="74"/>
      <c r="C27" s="7"/>
    </row>
    <row r="28" spans="1:3" s="62" customFormat="1" ht="28.5" customHeight="1" x14ac:dyDescent="0.25">
      <c r="A28" s="29" t="s">
        <v>130</v>
      </c>
      <c r="B28" s="74"/>
      <c r="C28" s="7"/>
    </row>
    <row r="29" spans="1:3" s="62" customFormat="1" ht="37.5" customHeight="1" x14ac:dyDescent="0.25">
      <c r="A29" s="99" t="s">
        <v>73</v>
      </c>
      <c r="B29" s="100"/>
      <c r="C29" s="101"/>
    </row>
    <row r="30" spans="1:3" s="62" customFormat="1" ht="28.5" customHeight="1" x14ac:dyDescent="0.25">
      <c r="A30" s="29" t="s">
        <v>97</v>
      </c>
      <c r="B30" s="74"/>
      <c r="C30" s="7"/>
    </row>
    <row r="31" spans="1:3" s="62" customFormat="1" ht="28.5" customHeight="1" x14ac:dyDescent="0.25">
      <c r="A31" s="29" t="s">
        <v>90</v>
      </c>
      <c r="B31" s="74"/>
      <c r="C31" s="7"/>
    </row>
    <row r="32" spans="1:3" s="62" customFormat="1" ht="55.5" customHeight="1" x14ac:dyDescent="0.25">
      <c r="A32" s="64" t="s">
        <v>12</v>
      </c>
      <c r="B32" s="73">
        <f>SUM(B10:B21,B23:B28,B30:B31)</f>
        <v>0</v>
      </c>
      <c r="C32" s="50">
        <f>SUM(C10:C21,C23:C28,C30:C31)</f>
        <v>0</v>
      </c>
    </row>
  </sheetData>
  <sheetProtection algorithmName="SHA-512" hashValue="YyaNoJndUwHPbe5lbOrPlY4GZZ01n3xhBUurpXx3Uo06IUq9A8p6Eu/cOFIIYr7FIj7z8aJZQgQSsLa9LVJLcg==" saltValue="8tF5I8bb7RRS2z4HPxn2sw==" spinCount="100000" sheet="1" objects="1" scenarios="1"/>
  <mergeCells count="3">
    <mergeCell ref="A9:C9"/>
    <mergeCell ref="A22:C22"/>
    <mergeCell ref="A29:C29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AC4D1-4E3A-4C91-9C6C-DC0C7AA03646}">
  <dimension ref="A1:B10"/>
  <sheetViews>
    <sheetView showGridLines="0" zoomScaleNormal="100" workbookViewId="0">
      <selection activeCell="D12" sqref="D12"/>
    </sheetView>
  </sheetViews>
  <sheetFormatPr defaultColWidth="9.140625" defaultRowHeight="59.25" customHeight="1" x14ac:dyDescent="0.25"/>
  <cols>
    <col min="1" max="1" width="90" style="57" customWidth="1"/>
    <col min="2" max="2" width="24.42578125" style="58" customWidth="1"/>
    <col min="3" max="16384" width="9.140625" style="57"/>
  </cols>
  <sheetData>
    <row r="1" spans="1:2" s="5" customFormat="1" ht="15" x14ac:dyDescent="0.25">
      <c r="A1" s="3" t="s">
        <v>21</v>
      </c>
    </row>
    <row r="2" spans="1:2" s="5" customFormat="1" ht="15" x14ac:dyDescent="0.25">
      <c r="A2" s="44" t="s">
        <v>108</v>
      </c>
    </row>
    <row r="3" spans="1:2" s="5" customFormat="1" ht="15" x14ac:dyDescent="0.25">
      <c r="A3" s="44" t="s">
        <v>109</v>
      </c>
    </row>
    <row r="4" spans="1:2" s="5" customFormat="1" ht="15" x14ac:dyDescent="0.25">
      <c r="A4" s="44" t="s">
        <v>110</v>
      </c>
    </row>
    <row r="5" spans="1:2" s="69" customFormat="1" ht="15" x14ac:dyDescent="0.25">
      <c r="A5" s="23" t="s">
        <v>131</v>
      </c>
    </row>
    <row r="6" spans="1:2" ht="36" customHeight="1" x14ac:dyDescent="0.25"/>
    <row r="7" spans="1:2" s="61" customFormat="1" ht="59.25" customHeight="1" x14ac:dyDescent="0.25">
      <c r="A7" s="59" t="s">
        <v>77</v>
      </c>
      <c r="B7" s="60" t="s">
        <v>10</v>
      </c>
    </row>
    <row r="8" spans="1:2" s="62" customFormat="1" ht="28.5" customHeight="1" x14ac:dyDescent="0.25">
      <c r="A8" s="70" t="s">
        <v>91</v>
      </c>
      <c r="B8" s="7"/>
    </row>
    <row r="9" spans="1:2" s="62" customFormat="1" ht="28.5" customHeight="1" x14ac:dyDescent="0.25">
      <c r="A9" s="26" t="s">
        <v>76</v>
      </c>
      <c r="B9" s="7"/>
    </row>
    <row r="10" spans="1:2" s="62" customFormat="1" ht="55.5" customHeight="1" x14ac:dyDescent="0.25">
      <c r="A10" s="64" t="s">
        <v>12</v>
      </c>
      <c r="B10" s="50">
        <f>SUM(B8:B9)</f>
        <v>0</v>
      </c>
    </row>
  </sheetData>
  <sheetProtection algorithmName="SHA-512" hashValue="uFn5GUBoKS8IvtJZpOATHub07yOWdTsz5ibo/84DfZKH5eqi8uz+gnqxaaXFmaUrfI0HHQATfsWu4c2egMTUMg==" saltValue="oAbiisgpVhANlZTAqr1gC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937D1-7914-47FA-9440-91300471399A}">
  <dimension ref="A1:D32"/>
  <sheetViews>
    <sheetView showGridLines="0" topLeftCell="A16" zoomScaleNormal="100" workbookViewId="0">
      <selection activeCell="C14" sqref="C14"/>
    </sheetView>
  </sheetViews>
  <sheetFormatPr defaultColWidth="9.140625" defaultRowHeight="59.25" customHeight="1" x14ac:dyDescent="0.25"/>
  <cols>
    <col min="1" max="1" width="90" style="19" customWidth="1"/>
    <col min="2" max="3" width="24.42578125" style="21" customWidth="1"/>
    <col min="4" max="4" width="31.140625" style="21" customWidth="1"/>
    <col min="5" max="16384" width="9.140625" style="19"/>
  </cols>
  <sheetData>
    <row r="1" spans="1:4" s="49" customFormat="1" ht="15" x14ac:dyDescent="0.25">
      <c r="A1" s="22" t="s">
        <v>21</v>
      </c>
      <c r="D1" s="35"/>
    </row>
    <row r="2" spans="1:4" s="49" customFormat="1" ht="15" x14ac:dyDescent="0.25">
      <c r="A2" s="23" t="s">
        <v>123</v>
      </c>
      <c r="D2" s="35"/>
    </row>
    <row r="3" spans="1:4" s="49" customFormat="1" ht="15" x14ac:dyDescent="0.25">
      <c r="A3" s="23" t="s">
        <v>111</v>
      </c>
      <c r="D3" s="35"/>
    </row>
    <row r="4" spans="1:4" s="49" customFormat="1" ht="15" x14ac:dyDescent="0.25">
      <c r="A4" s="23" t="s">
        <v>112</v>
      </c>
      <c r="D4" s="35"/>
    </row>
    <row r="5" spans="1:4" s="5" customFormat="1" ht="15" x14ac:dyDescent="0.25">
      <c r="A5" s="23" t="s">
        <v>143</v>
      </c>
      <c r="B5" s="44"/>
    </row>
    <row r="6" spans="1:4" s="5" customFormat="1" ht="15" x14ac:dyDescent="0.25">
      <c r="A6" s="18" t="s">
        <v>122</v>
      </c>
    </row>
    <row r="7" spans="1:4" ht="36" customHeight="1" x14ac:dyDescent="0.25"/>
    <row r="8" spans="1:4" s="25" customFormat="1" ht="59.25" customHeight="1" x14ac:dyDescent="0.25">
      <c r="A8" s="16" t="s">
        <v>96</v>
      </c>
      <c r="B8" s="15" t="s">
        <v>80</v>
      </c>
      <c r="C8" s="15" t="s">
        <v>68</v>
      </c>
      <c r="D8" s="15" t="s">
        <v>10</v>
      </c>
    </row>
    <row r="9" spans="1:4" s="25" customFormat="1" ht="37.5" customHeight="1" x14ac:dyDescent="0.25">
      <c r="A9" s="97" t="s">
        <v>79</v>
      </c>
      <c r="B9" s="97"/>
      <c r="C9" s="97"/>
      <c r="D9" s="98"/>
    </row>
    <row r="10" spans="1:4" s="28" customFormat="1" ht="15.75" x14ac:dyDescent="0.25">
      <c r="A10" s="30" t="s">
        <v>93</v>
      </c>
      <c r="B10" s="17"/>
      <c r="C10" s="67"/>
      <c r="D10" s="66">
        <f>B10*C10</f>
        <v>0</v>
      </c>
    </row>
    <row r="11" spans="1:4" s="28" customFormat="1" ht="15.75" x14ac:dyDescent="0.25">
      <c r="A11" s="30" t="s">
        <v>92</v>
      </c>
      <c r="B11" s="17"/>
      <c r="C11" s="67"/>
      <c r="D11" s="66">
        <f t="shared" ref="D11:D15" si="0">B11*C11</f>
        <v>0</v>
      </c>
    </row>
    <row r="12" spans="1:4" s="28" customFormat="1" ht="15.75" x14ac:dyDescent="0.25">
      <c r="A12" s="30" t="s">
        <v>63</v>
      </c>
      <c r="B12" s="17"/>
      <c r="C12" s="67"/>
      <c r="D12" s="66">
        <f t="shared" si="0"/>
        <v>0</v>
      </c>
    </row>
    <row r="13" spans="1:4" s="28" customFormat="1" ht="15.75" x14ac:dyDescent="0.25">
      <c r="A13" s="30" t="s">
        <v>64</v>
      </c>
      <c r="B13" s="17"/>
      <c r="C13" s="67"/>
      <c r="D13" s="66">
        <f t="shared" si="0"/>
        <v>0</v>
      </c>
    </row>
    <row r="14" spans="1:4" s="28" customFormat="1" ht="15.75" x14ac:dyDescent="0.25">
      <c r="A14" s="30" t="s">
        <v>67</v>
      </c>
      <c r="B14" s="17"/>
      <c r="C14" s="67"/>
      <c r="D14" s="66">
        <f t="shared" si="0"/>
        <v>0</v>
      </c>
    </row>
    <row r="15" spans="1:4" s="28" customFormat="1" ht="15.75" x14ac:dyDescent="0.25">
      <c r="A15" s="30" t="s">
        <v>78</v>
      </c>
      <c r="B15" s="65"/>
      <c r="C15" s="67"/>
      <c r="D15" s="66">
        <f t="shared" si="0"/>
        <v>0</v>
      </c>
    </row>
    <row r="16" spans="1:4" s="25" customFormat="1" ht="37.5" customHeight="1" x14ac:dyDescent="0.25">
      <c r="A16" s="97" t="s">
        <v>95</v>
      </c>
      <c r="B16" s="97"/>
      <c r="C16" s="97"/>
      <c r="D16" s="98"/>
    </row>
    <row r="17" spans="1:4" s="28" customFormat="1" ht="15.75" x14ac:dyDescent="0.25">
      <c r="A17" s="30" t="s">
        <v>93</v>
      </c>
      <c r="B17" s="17"/>
      <c r="C17" s="67"/>
      <c r="D17" s="66">
        <f>B17*C17</f>
        <v>0</v>
      </c>
    </row>
    <row r="18" spans="1:4" s="28" customFormat="1" ht="15.75" x14ac:dyDescent="0.25">
      <c r="A18" s="30" t="s">
        <v>92</v>
      </c>
      <c r="B18" s="17"/>
      <c r="C18" s="67"/>
      <c r="D18" s="66">
        <f t="shared" ref="D18:D22" si="1">B18*C18</f>
        <v>0</v>
      </c>
    </row>
    <row r="19" spans="1:4" s="28" customFormat="1" ht="15.75" x14ac:dyDescent="0.25">
      <c r="A19" s="30" t="s">
        <v>63</v>
      </c>
      <c r="B19" s="17"/>
      <c r="C19" s="67"/>
      <c r="D19" s="66">
        <f t="shared" si="1"/>
        <v>0</v>
      </c>
    </row>
    <row r="20" spans="1:4" s="28" customFormat="1" ht="15.75" x14ac:dyDescent="0.25">
      <c r="A20" s="30" t="s">
        <v>64</v>
      </c>
      <c r="B20" s="17"/>
      <c r="C20" s="67"/>
      <c r="D20" s="66">
        <f t="shared" si="1"/>
        <v>0</v>
      </c>
    </row>
    <row r="21" spans="1:4" s="28" customFormat="1" ht="15.75" x14ac:dyDescent="0.25">
      <c r="A21" s="30" t="s">
        <v>67</v>
      </c>
      <c r="B21" s="17"/>
      <c r="C21" s="67"/>
      <c r="D21" s="66">
        <f t="shared" si="1"/>
        <v>0</v>
      </c>
    </row>
    <row r="22" spans="1:4" s="28" customFormat="1" ht="15.75" x14ac:dyDescent="0.25">
      <c r="A22" s="30" t="s">
        <v>78</v>
      </c>
      <c r="B22" s="65"/>
      <c r="C22" s="67"/>
      <c r="D22" s="66">
        <f t="shared" si="1"/>
        <v>0</v>
      </c>
    </row>
    <row r="23" spans="1:4" s="25" customFormat="1" ht="37.5" customHeight="1" x14ac:dyDescent="0.25">
      <c r="A23" s="97" t="s">
        <v>94</v>
      </c>
      <c r="B23" s="97"/>
      <c r="C23" s="97"/>
      <c r="D23" s="98"/>
    </row>
    <row r="24" spans="1:4" s="28" customFormat="1" ht="15.75" x14ac:dyDescent="0.25">
      <c r="A24" s="30" t="s">
        <v>65</v>
      </c>
      <c r="B24" s="17"/>
      <c r="C24" s="67"/>
      <c r="D24" s="66">
        <f t="shared" ref="D24:D29" si="2">B24*C24</f>
        <v>0</v>
      </c>
    </row>
    <row r="25" spans="1:4" s="28" customFormat="1" ht="15.75" x14ac:dyDescent="0.25">
      <c r="A25" s="30" t="s">
        <v>66</v>
      </c>
      <c r="B25" s="17"/>
      <c r="C25" s="67"/>
      <c r="D25" s="66">
        <f t="shared" si="2"/>
        <v>0</v>
      </c>
    </row>
    <row r="26" spans="1:4" s="28" customFormat="1" ht="15.75" x14ac:dyDescent="0.25">
      <c r="A26" s="30" t="s">
        <v>63</v>
      </c>
      <c r="B26" s="17"/>
      <c r="C26" s="67"/>
      <c r="D26" s="66">
        <f t="shared" si="2"/>
        <v>0</v>
      </c>
    </row>
    <row r="27" spans="1:4" s="28" customFormat="1" ht="15.75" x14ac:dyDescent="0.25">
      <c r="A27" s="30" t="s">
        <v>64</v>
      </c>
      <c r="B27" s="17"/>
      <c r="C27" s="67"/>
      <c r="D27" s="66">
        <f t="shared" si="2"/>
        <v>0</v>
      </c>
    </row>
    <row r="28" spans="1:4" s="28" customFormat="1" ht="15.75" x14ac:dyDescent="0.25">
      <c r="A28" s="30" t="s">
        <v>67</v>
      </c>
      <c r="B28" s="17"/>
      <c r="C28" s="67"/>
      <c r="D28" s="66">
        <f t="shared" si="2"/>
        <v>0</v>
      </c>
    </row>
    <row r="29" spans="1:4" s="28" customFormat="1" ht="15.75" x14ac:dyDescent="0.25">
      <c r="A29" s="30" t="s">
        <v>78</v>
      </c>
      <c r="B29" s="17"/>
      <c r="C29" s="67"/>
      <c r="D29" s="66">
        <f t="shared" si="2"/>
        <v>0</v>
      </c>
    </row>
    <row r="30" spans="1:4" s="25" customFormat="1" ht="37.5" customHeight="1" x14ac:dyDescent="0.25">
      <c r="A30" s="97" t="s">
        <v>100</v>
      </c>
      <c r="B30" s="97"/>
      <c r="C30" s="97"/>
      <c r="D30" s="98"/>
    </row>
    <row r="31" spans="1:4" s="28" customFormat="1" ht="15.75" x14ac:dyDescent="0.25">
      <c r="A31" s="30" t="s">
        <v>99</v>
      </c>
      <c r="B31" s="17"/>
      <c r="C31" s="71">
        <v>1</v>
      </c>
      <c r="D31" s="66">
        <f t="shared" ref="D31" si="3">B31*C31</f>
        <v>0</v>
      </c>
    </row>
    <row r="32" spans="1:4" s="28" customFormat="1" ht="45.75" customHeight="1" x14ac:dyDescent="0.25">
      <c r="A32" s="64" t="s">
        <v>12</v>
      </c>
      <c r="B32" s="47"/>
      <c r="C32" s="50"/>
      <c r="D32" s="66">
        <f>SUM(D10:D15,D17:D22,D24:D29,D31)</f>
        <v>0</v>
      </c>
    </row>
  </sheetData>
  <sheetProtection algorithmName="SHA-512" hashValue="/1d1Hw6fMBp9YSjY56q1M4Qh/pLf1KBX/AEe9UUUpQlKwYGsrf9ylvoqjlHO3Bkf1kwXA25MhpnB1G61m/sZcQ==" saltValue="R61yyMbKz3UpScDs/izYSQ==" spinCount="100000" sheet="1" objects="1" scenarios="1"/>
  <mergeCells count="4">
    <mergeCell ref="A9:D9"/>
    <mergeCell ref="A23:D23"/>
    <mergeCell ref="A16:D16"/>
    <mergeCell ref="A30:D30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E4CDA-912A-437C-AB4C-AACD766F3B0F}">
  <dimension ref="A1:N20"/>
  <sheetViews>
    <sheetView showGridLines="0" workbookViewId="0">
      <selection sqref="A1:XFD1048576"/>
    </sheetView>
  </sheetViews>
  <sheetFormatPr defaultRowHeight="15" x14ac:dyDescent="0.25"/>
  <cols>
    <col min="1" max="1" width="60.5703125" style="5" customWidth="1"/>
    <col min="2" max="14" width="20.85546875" style="5" customWidth="1"/>
    <col min="15" max="16384" width="9.140625" style="5"/>
  </cols>
  <sheetData>
    <row r="1" spans="1:14" x14ac:dyDescent="0.25">
      <c r="A1" s="3" t="s">
        <v>21</v>
      </c>
    </row>
    <row r="2" spans="1:14" x14ac:dyDescent="0.25">
      <c r="A2" s="44" t="s">
        <v>45</v>
      </c>
    </row>
    <row r="3" spans="1:14" x14ac:dyDescent="0.25">
      <c r="A3" s="44" t="s">
        <v>47</v>
      </c>
    </row>
    <row r="4" spans="1:14" x14ac:dyDescent="0.25">
      <c r="A4" s="44" t="s">
        <v>113</v>
      </c>
    </row>
    <row r="5" spans="1:14" x14ac:dyDescent="0.25">
      <c r="A5" s="18" t="s">
        <v>114</v>
      </c>
    </row>
    <row r="6" spans="1:14" x14ac:dyDescent="0.25">
      <c r="A6" s="18" t="s">
        <v>59</v>
      </c>
    </row>
    <row r="7" spans="1:14" x14ac:dyDescent="0.25">
      <c r="A7" s="44" t="s">
        <v>115</v>
      </c>
    </row>
    <row r="8" spans="1:14" s="1" customFormat="1" ht="36" customHeight="1" x14ac:dyDescent="0.25">
      <c r="B8" s="2"/>
      <c r="C8" s="2"/>
    </row>
    <row r="9" spans="1:14" ht="31.5" customHeight="1" x14ac:dyDescent="0.25">
      <c r="A9" s="52" t="s">
        <v>52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3"/>
    </row>
    <row r="10" spans="1:14" s="4" customFormat="1" ht="27" customHeight="1" x14ac:dyDescent="0.25">
      <c r="A10" s="102" t="s">
        <v>46</v>
      </c>
      <c r="B10" s="45">
        <v>2023</v>
      </c>
      <c r="C10" s="45">
        <v>2024</v>
      </c>
      <c r="D10" s="45">
        <v>2025</v>
      </c>
      <c r="E10" s="45">
        <v>2026</v>
      </c>
      <c r="F10" s="45">
        <v>2027</v>
      </c>
      <c r="G10" s="45">
        <v>2028</v>
      </c>
      <c r="H10" s="45">
        <v>2029</v>
      </c>
      <c r="I10" s="45">
        <v>2030</v>
      </c>
      <c r="J10" s="45">
        <v>2031</v>
      </c>
      <c r="K10" s="45">
        <v>2032</v>
      </c>
      <c r="L10" s="45">
        <v>2033</v>
      </c>
      <c r="M10" s="45">
        <v>2034</v>
      </c>
      <c r="N10" s="45">
        <v>2035</v>
      </c>
    </row>
    <row r="11" spans="1:14" ht="15" customHeight="1" x14ac:dyDescent="0.25">
      <c r="A11" s="102"/>
      <c r="B11" s="46" t="s">
        <v>19</v>
      </c>
      <c r="C11" s="46" t="s">
        <v>19</v>
      </c>
      <c r="D11" s="46" t="s">
        <v>19</v>
      </c>
      <c r="E11" s="46" t="s">
        <v>19</v>
      </c>
      <c r="F11" s="46" t="s">
        <v>19</v>
      </c>
      <c r="G11" s="46" t="s">
        <v>19</v>
      </c>
      <c r="H11" s="46" t="s">
        <v>19</v>
      </c>
      <c r="I11" s="46" t="s">
        <v>19</v>
      </c>
      <c r="J11" s="46" t="s">
        <v>19</v>
      </c>
      <c r="K11" s="46" t="s">
        <v>19</v>
      </c>
      <c r="L11" s="46" t="s">
        <v>19</v>
      </c>
      <c r="M11" s="46" t="s">
        <v>19</v>
      </c>
      <c r="N11" s="46" t="s">
        <v>19</v>
      </c>
    </row>
    <row r="12" spans="1:14" ht="26.25" customHeight="1" x14ac:dyDescent="0.25">
      <c r="A12" s="9" t="s">
        <v>89</v>
      </c>
      <c r="B12" s="7"/>
      <c r="C12" s="8">
        <f t="shared" ref="C12:N12" si="0">$B$12</f>
        <v>0</v>
      </c>
      <c r="D12" s="8">
        <f t="shared" si="0"/>
        <v>0</v>
      </c>
      <c r="E12" s="8">
        <f t="shared" si="0"/>
        <v>0</v>
      </c>
      <c r="F12" s="8">
        <f t="shared" si="0"/>
        <v>0</v>
      </c>
      <c r="G12" s="8">
        <f t="shared" si="0"/>
        <v>0</v>
      </c>
      <c r="H12" s="8">
        <f t="shared" si="0"/>
        <v>0</v>
      </c>
      <c r="I12" s="8">
        <f t="shared" si="0"/>
        <v>0</v>
      </c>
      <c r="J12" s="8">
        <f t="shared" si="0"/>
        <v>0</v>
      </c>
      <c r="K12" s="8">
        <f t="shared" si="0"/>
        <v>0</v>
      </c>
      <c r="L12" s="8">
        <f t="shared" si="0"/>
        <v>0</v>
      </c>
      <c r="M12" s="8">
        <f t="shared" si="0"/>
        <v>0</v>
      </c>
      <c r="N12" s="8">
        <f t="shared" si="0"/>
        <v>0</v>
      </c>
    </row>
    <row r="13" spans="1:14" ht="18.75" customHeight="1" x14ac:dyDescent="0.25"/>
    <row r="14" spans="1:14" ht="18.75" customHeight="1" x14ac:dyDescent="0.25"/>
    <row r="15" spans="1:14" ht="30" customHeight="1" x14ac:dyDescent="0.25">
      <c r="A15" s="54" t="s">
        <v>18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6"/>
    </row>
    <row r="16" spans="1:14" ht="21.75" customHeight="1" x14ac:dyDescent="0.25">
      <c r="A16" s="12" t="s">
        <v>43</v>
      </c>
      <c r="B16" s="11">
        <v>13</v>
      </c>
      <c r="C16" s="11">
        <v>13</v>
      </c>
      <c r="D16" s="11">
        <v>13</v>
      </c>
      <c r="E16" s="11">
        <v>13</v>
      </c>
      <c r="F16" s="11">
        <v>13</v>
      </c>
      <c r="G16" s="11">
        <v>13</v>
      </c>
      <c r="H16" s="11">
        <v>13</v>
      </c>
      <c r="I16" s="11">
        <v>13</v>
      </c>
      <c r="J16" s="11">
        <v>13</v>
      </c>
      <c r="K16" s="11">
        <v>13</v>
      </c>
      <c r="L16" s="11">
        <v>13</v>
      </c>
      <c r="M16" s="11">
        <v>13</v>
      </c>
      <c r="N16" s="11">
        <v>13</v>
      </c>
    </row>
    <row r="17" spans="1:14" ht="21.75" customHeight="1" x14ac:dyDescent="0.25">
      <c r="A17" s="12" t="s">
        <v>49</v>
      </c>
      <c r="B17" s="11">
        <v>8</v>
      </c>
      <c r="C17" s="11">
        <v>8</v>
      </c>
      <c r="D17" s="11">
        <v>8</v>
      </c>
      <c r="E17" s="11">
        <v>4</v>
      </c>
      <c r="F17" s="11">
        <v>4</v>
      </c>
      <c r="G17" s="11">
        <v>4</v>
      </c>
      <c r="H17" s="11">
        <v>4</v>
      </c>
      <c r="I17" s="11">
        <v>4</v>
      </c>
      <c r="J17" s="11">
        <v>4</v>
      </c>
      <c r="K17" s="11">
        <v>4</v>
      </c>
      <c r="L17" s="11">
        <v>4</v>
      </c>
      <c r="M17" s="11">
        <v>4</v>
      </c>
      <c r="N17" s="11">
        <v>4</v>
      </c>
    </row>
    <row r="18" spans="1:14" ht="21.75" customHeight="1" x14ac:dyDescent="0.25">
      <c r="A18" s="12" t="s">
        <v>48</v>
      </c>
      <c r="B18" s="11">
        <f t="shared" ref="B18:N18" si="1">B16*B17</f>
        <v>104</v>
      </c>
      <c r="C18" s="11">
        <f t="shared" si="1"/>
        <v>104</v>
      </c>
      <c r="D18" s="11">
        <f t="shared" si="1"/>
        <v>104</v>
      </c>
      <c r="E18" s="11">
        <f t="shared" si="1"/>
        <v>52</v>
      </c>
      <c r="F18" s="11">
        <f t="shared" si="1"/>
        <v>52</v>
      </c>
      <c r="G18" s="11">
        <f t="shared" si="1"/>
        <v>52</v>
      </c>
      <c r="H18" s="11">
        <f t="shared" si="1"/>
        <v>52</v>
      </c>
      <c r="I18" s="11">
        <f t="shared" si="1"/>
        <v>52</v>
      </c>
      <c r="J18" s="11">
        <f t="shared" ref="J18:M18" si="2">J16*J17</f>
        <v>52</v>
      </c>
      <c r="K18" s="11">
        <f t="shared" si="2"/>
        <v>52</v>
      </c>
      <c r="L18" s="11">
        <f t="shared" si="2"/>
        <v>52</v>
      </c>
      <c r="M18" s="11">
        <f t="shared" si="2"/>
        <v>52</v>
      </c>
      <c r="N18" s="11">
        <f t="shared" si="1"/>
        <v>52</v>
      </c>
    </row>
    <row r="19" spans="1:14" ht="21" customHeight="1" x14ac:dyDescent="0.25">
      <c r="A19" s="13" t="s">
        <v>44</v>
      </c>
      <c r="B19" s="103">
        <f>SUM(B18:N18) * B12</f>
        <v>0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5"/>
    </row>
    <row r="20" spans="1:14" x14ac:dyDescent="0.25">
      <c r="B20" s="42"/>
    </row>
  </sheetData>
  <sheetProtection algorithmName="SHA-512" hashValue="/FSTxQgK6Ec7zNgTFbra5b+smJRZJ0r2SlmlsWISx/ApL84gwecn6nucTsefpGDLgSDA8oVb0t4hCGBb6T5M6g==" saltValue="w1eCl4uLDI9XRzD/DCND9Q==" spinCount="100000" sheet="1" objects="1" scenarios="1"/>
  <mergeCells count="2">
    <mergeCell ref="A10:A11"/>
    <mergeCell ref="B19:N19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0D7CD-6BB5-435B-8BA9-C92A74B33CCB}">
  <sheetPr codeName="List4"/>
  <dimension ref="A1:O31"/>
  <sheetViews>
    <sheetView showGridLines="0" topLeftCell="A4" workbookViewId="0">
      <selection activeCell="E15" sqref="E15"/>
    </sheetView>
  </sheetViews>
  <sheetFormatPr defaultRowHeight="15" x14ac:dyDescent="0.25"/>
  <cols>
    <col min="1" max="1" width="66.85546875" style="76" customWidth="1"/>
    <col min="2" max="15" width="18.28515625" style="76" customWidth="1"/>
    <col min="16" max="16384" width="9.140625" style="76"/>
  </cols>
  <sheetData>
    <row r="1" spans="1:15" x14ac:dyDescent="0.25">
      <c r="A1" s="22" t="s">
        <v>21</v>
      </c>
    </row>
    <row r="2" spans="1:15" x14ac:dyDescent="0.25">
      <c r="A2" s="23" t="s">
        <v>31</v>
      </c>
    </row>
    <row r="3" spans="1:15" x14ac:dyDescent="0.25">
      <c r="A3" s="23" t="s">
        <v>40</v>
      </c>
    </row>
    <row r="4" spans="1:15" x14ac:dyDescent="0.25">
      <c r="A4" s="23" t="s">
        <v>116</v>
      </c>
    </row>
    <row r="5" spans="1:15" x14ac:dyDescent="0.25">
      <c r="A5" s="79" t="s">
        <v>117</v>
      </c>
    </row>
    <row r="6" spans="1:15" x14ac:dyDescent="0.25">
      <c r="A6" s="23" t="s">
        <v>118</v>
      </c>
    </row>
    <row r="7" spans="1:15" s="19" customFormat="1" ht="36" customHeight="1" x14ac:dyDescent="0.25">
      <c r="B7" s="21"/>
      <c r="C7" s="21"/>
    </row>
    <row r="8" spans="1:15" ht="31.5" customHeight="1" x14ac:dyDescent="0.25">
      <c r="A8" s="109" t="s">
        <v>22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10"/>
    </row>
    <row r="9" spans="1:15" s="32" customFormat="1" ht="27" customHeight="1" x14ac:dyDescent="0.25">
      <c r="A9" s="114" t="s">
        <v>20</v>
      </c>
      <c r="B9" s="48">
        <v>2022</v>
      </c>
      <c r="C9" s="48">
        <v>2023</v>
      </c>
      <c r="D9" s="48">
        <v>2024</v>
      </c>
      <c r="E9" s="48">
        <v>2025</v>
      </c>
      <c r="F9" s="48">
        <v>2026</v>
      </c>
      <c r="G9" s="48">
        <v>2027</v>
      </c>
      <c r="H9" s="48">
        <v>2028</v>
      </c>
      <c r="I9" s="48">
        <v>2029</v>
      </c>
      <c r="J9" s="48">
        <v>2030</v>
      </c>
      <c r="K9" s="48">
        <v>2031</v>
      </c>
      <c r="L9" s="48">
        <v>2032</v>
      </c>
      <c r="M9" s="48">
        <v>2033</v>
      </c>
      <c r="N9" s="48">
        <v>2034</v>
      </c>
      <c r="O9" s="48">
        <v>2035</v>
      </c>
    </row>
    <row r="10" spans="1:15" ht="15" customHeight="1" x14ac:dyDescent="0.25">
      <c r="A10" s="114"/>
      <c r="B10" s="10" t="s">
        <v>19</v>
      </c>
      <c r="C10" s="10" t="s">
        <v>19</v>
      </c>
      <c r="D10" s="10" t="s">
        <v>19</v>
      </c>
      <c r="E10" s="10" t="s">
        <v>19</v>
      </c>
      <c r="F10" s="10" t="s">
        <v>19</v>
      </c>
      <c r="G10" s="10" t="s">
        <v>19</v>
      </c>
      <c r="H10" s="10" t="s">
        <v>19</v>
      </c>
      <c r="I10" s="10" t="s">
        <v>19</v>
      </c>
      <c r="J10" s="10" t="s">
        <v>19</v>
      </c>
      <c r="K10" s="10" t="s">
        <v>19</v>
      </c>
      <c r="L10" s="10" t="s">
        <v>19</v>
      </c>
      <c r="M10" s="10" t="s">
        <v>19</v>
      </c>
      <c r="N10" s="10" t="s">
        <v>19</v>
      </c>
      <c r="O10" s="10" t="s">
        <v>19</v>
      </c>
    </row>
    <row r="11" spans="1:15" ht="26.25" customHeight="1" x14ac:dyDescent="0.25">
      <c r="A11" s="26" t="s">
        <v>60</v>
      </c>
      <c r="B11" s="7"/>
      <c r="C11" s="33">
        <f t="shared" ref="C11:O11" si="0">$B$11</f>
        <v>0</v>
      </c>
      <c r="D11" s="33">
        <f t="shared" si="0"/>
        <v>0</v>
      </c>
      <c r="E11" s="33">
        <f t="shared" si="0"/>
        <v>0</v>
      </c>
      <c r="F11" s="33">
        <f t="shared" si="0"/>
        <v>0</v>
      </c>
      <c r="G11" s="33">
        <f t="shared" si="0"/>
        <v>0</v>
      </c>
      <c r="H11" s="33">
        <f t="shared" si="0"/>
        <v>0</v>
      </c>
      <c r="I11" s="33">
        <f t="shared" si="0"/>
        <v>0</v>
      </c>
      <c r="J11" s="33">
        <f t="shared" si="0"/>
        <v>0</v>
      </c>
      <c r="K11" s="33">
        <f t="shared" si="0"/>
        <v>0</v>
      </c>
      <c r="L11" s="33">
        <f t="shared" si="0"/>
        <v>0</v>
      </c>
      <c r="M11" s="33">
        <f t="shared" si="0"/>
        <v>0</v>
      </c>
      <c r="N11" s="33">
        <f t="shared" si="0"/>
        <v>0</v>
      </c>
      <c r="O11" s="33">
        <f t="shared" si="0"/>
        <v>0</v>
      </c>
    </row>
    <row r="12" spans="1:15" ht="26.25" customHeight="1" x14ac:dyDescent="0.25">
      <c r="A12" s="26" t="s">
        <v>144</v>
      </c>
      <c r="B12" s="7"/>
      <c r="C12" s="33">
        <f t="shared" ref="C12:O12" si="1">$B$12</f>
        <v>0</v>
      </c>
      <c r="D12" s="33">
        <f t="shared" si="1"/>
        <v>0</v>
      </c>
      <c r="E12" s="33">
        <f t="shared" si="1"/>
        <v>0</v>
      </c>
      <c r="F12" s="33">
        <f t="shared" si="1"/>
        <v>0</v>
      </c>
      <c r="G12" s="33">
        <f t="shared" si="1"/>
        <v>0</v>
      </c>
      <c r="H12" s="33">
        <f t="shared" si="1"/>
        <v>0</v>
      </c>
      <c r="I12" s="33">
        <f t="shared" si="1"/>
        <v>0</v>
      </c>
      <c r="J12" s="33">
        <f t="shared" si="1"/>
        <v>0</v>
      </c>
      <c r="K12" s="33">
        <f t="shared" si="1"/>
        <v>0</v>
      </c>
      <c r="L12" s="33">
        <f t="shared" si="1"/>
        <v>0</v>
      </c>
      <c r="M12" s="33">
        <f t="shared" si="1"/>
        <v>0</v>
      </c>
      <c r="N12" s="33">
        <f t="shared" si="1"/>
        <v>0</v>
      </c>
      <c r="O12" s="33">
        <f t="shared" si="1"/>
        <v>0</v>
      </c>
    </row>
    <row r="13" spans="1:15" ht="26.25" customHeight="1" x14ac:dyDescent="0.25">
      <c r="A13" s="26" t="s">
        <v>61</v>
      </c>
      <c r="B13" s="7"/>
      <c r="C13" s="33">
        <f t="shared" ref="C13:O13" si="2">$B$13</f>
        <v>0</v>
      </c>
      <c r="D13" s="33">
        <f t="shared" si="2"/>
        <v>0</v>
      </c>
      <c r="E13" s="33">
        <f t="shared" si="2"/>
        <v>0</v>
      </c>
      <c r="F13" s="33">
        <f t="shared" si="2"/>
        <v>0</v>
      </c>
      <c r="G13" s="33">
        <f t="shared" si="2"/>
        <v>0</v>
      </c>
      <c r="H13" s="33">
        <f t="shared" si="2"/>
        <v>0</v>
      </c>
      <c r="I13" s="33">
        <f t="shared" si="2"/>
        <v>0</v>
      </c>
      <c r="J13" s="33">
        <f t="shared" si="2"/>
        <v>0</v>
      </c>
      <c r="K13" s="33">
        <f t="shared" si="2"/>
        <v>0</v>
      </c>
      <c r="L13" s="33">
        <f t="shared" si="2"/>
        <v>0</v>
      </c>
      <c r="M13" s="33">
        <f t="shared" si="2"/>
        <v>0</v>
      </c>
      <c r="N13" s="33">
        <f t="shared" si="2"/>
        <v>0</v>
      </c>
      <c r="O13" s="33">
        <f t="shared" si="2"/>
        <v>0</v>
      </c>
    </row>
    <row r="14" spans="1:15" ht="26.25" customHeight="1" x14ac:dyDescent="0.25">
      <c r="A14" s="26" t="s">
        <v>62</v>
      </c>
      <c r="B14" s="7"/>
      <c r="C14" s="33">
        <f t="shared" ref="C14:O14" si="3">$B$14</f>
        <v>0</v>
      </c>
      <c r="D14" s="33">
        <f t="shared" si="3"/>
        <v>0</v>
      </c>
      <c r="E14" s="33">
        <f t="shared" si="3"/>
        <v>0</v>
      </c>
      <c r="F14" s="33">
        <f t="shared" si="3"/>
        <v>0</v>
      </c>
      <c r="G14" s="33">
        <f t="shared" si="3"/>
        <v>0</v>
      </c>
      <c r="H14" s="33">
        <f t="shared" si="3"/>
        <v>0</v>
      </c>
      <c r="I14" s="33">
        <f t="shared" si="3"/>
        <v>0</v>
      </c>
      <c r="J14" s="33">
        <f t="shared" si="3"/>
        <v>0</v>
      </c>
      <c r="K14" s="33">
        <f t="shared" si="3"/>
        <v>0</v>
      </c>
      <c r="L14" s="33">
        <f t="shared" si="3"/>
        <v>0</v>
      </c>
      <c r="M14" s="33">
        <f t="shared" si="3"/>
        <v>0</v>
      </c>
      <c r="N14" s="33">
        <f t="shared" si="3"/>
        <v>0</v>
      </c>
      <c r="O14" s="33">
        <f t="shared" si="3"/>
        <v>0</v>
      </c>
    </row>
    <row r="15" spans="1:15" ht="26.25" customHeight="1" x14ac:dyDescent="0.25">
      <c r="A15" s="26" t="s">
        <v>8</v>
      </c>
      <c r="B15" s="7"/>
      <c r="C15" s="33">
        <f>$B$15</f>
        <v>0</v>
      </c>
      <c r="D15" s="33">
        <f t="shared" ref="D15:O15" si="4">$B$15</f>
        <v>0</v>
      </c>
      <c r="E15" s="33">
        <f t="shared" si="4"/>
        <v>0</v>
      </c>
      <c r="F15" s="33">
        <f t="shared" si="4"/>
        <v>0</v>
      </c>
      <c r="G15" s="33">
        <f t="shared" si="4"/>
        <v>0</v>
      </c>
      <c r="H15" s="33">
        <f t="shared" si="4"/>
        <v>0</v>
      </c>
      <c r="I15" s="33">
        <f t="shared" si="4"/>
        <v>0</v>
      </c>
      <c r="J15" s="33">
        <f t="shared" si="4"/>
        <v>0</v>
      </c>
      <c r="K15" s="33">
        <f t="shared" si="4"/>
        <v>0</v>
      </c>
      <c r="L15" s="33">
        <f t="shared" si="4"/>
        <v>0</v>
      </c>
      <c r="M15" s="33">
        <f t="shared" si="4"/>
        <v>0</v>
      </c>
      <c r="N15" s="33">
        <f t="shared" si="4"/>
        <v>0</v>
      </c>
      <c r="O15" s="33">
        <f t="shared" si="4"/>
        <v>0</v>
      </c>
    </row>
    <row r="16" spans="1:15" ht="26.25" customHeight="1" x14ac:dyDescent="0.25">
      <c r="A16" s="26" t="s">
        <v>9</v>
      </c>
      <c r="B16" s="7"/>
      <c r="C16" s="33">
        <f t="shared" ref="C16:O16" si="5">$B$16</f>
        <v>0</v>
      </c>
      <c r="D16" s="33">
        <f t="shared" si="5"/>
        <v>0</v>
      </c>
      <c r="E16" s="33">
        <f t="shared" si="5"/>
        <v>0</v>
      </c>
      <c r="F16" s="33">
        <f t="shared" si="5"/>
        <v>0</v>
      </c>
      <c r="G16" s="33">
        <f t="shared" si="5"/>
        <v>0</v>
      </c>
      <c r="H16" s="33">
        <f t="shared" si="5"/>
        <v>0</v>
      </c>
      <c r="I16" s="33">
        <f t="shared" si="5"/>
        <v>0</v>
      </c>
      <c r="J16" s="33">
        <f t="shared" si="5"/>
        <v>0</v>
      </c>
      <c r="K16" s="33">
        <f t="shared" si="5"/>
        <v>0</v>
      </c>
      <c r="L16" s="33">
        <f t="shared" si="5"/>
        <v>0</v>
      </c>
      <c r="M16" s="33">
        <f t="shared" si="5"/>
        <v>0</v>
      </c>
      <c r="N16" s="33">
        <f t="shared" si="5"/>
        <v>0</v>
      </c>
      <c r="O16" s="33">
        <f t="shared" si="5"/>
        <v>0</v>
      </c>
    </row>
    <row r="17" spans="1:15" ht="26.25" customHeight="1" x14ac:dyDescent="0.25">
      <c r="A17" s="80" t="s">
        <v>14</v>
      </c>
      <c r="B17" s="7"/>
      <c r="C17" s="33">
        <f>$B$17</f>
        <v>0</v>
      </c>
      <c r="D17" s="33">
        <f t="shared" ref="D17:O17" si="6">$B$17</f>
        <v>0</v>
      </c>
      <c r="E17" s="33">
        <f t="shared" si="6"/>
        <v>0</v>
      </c>
      <c r="F17" s="33">
        <f t="shared" si="6"/>
        <v>0</v>
      </c>
      <c r="G17" s="33">
        <f t="shared" si="6"/>
        <v>0</v>
      </c>
      <c r="H17" s="33">
        <f t="shared" si="6"/>
        <v>0</v>
      </c>
      <c r="I17" s="33">
        <f t="shared" si="6"/>
        <v>0</v>
      </c>
      <c r="J17" s="33">
        <f t="shared" si="6"/>
        <v>0</v>
      </c>
      <c r="K17" s="33">
        <f t="shared" si="6"/>
        <v>0</v>
      </c>
      <c r="L17" s="33">
        <f t="shared" si="6"/>
        <v>0</v>
      </c>
      <c r="M17" s="33">
        <f t="shared" si="6"/>
        <v>0</v>
      </c>
      <c r="N17" s="33">
        <f t="shared" si="6"/>
        <v>0</v>
      </c>
      <c r="O17" s="33">
        <f t="shared" si="6"/>
        <v>0</v>
      </c>
    </row>
    <row r="18" spans="1:15" ht="18.75" customHeight="1" x14ac:dyDescent="0.25"/>
    <row r="19" spans="1:15" ht="18.75" customHeight="1" x14ac:dyDescent="0.25"/>
    <row r="20" spans="1:15" ht="30" customHeight="1" x14ac:dyDescent="0.25">
      <c r="A20" s="106" t="s">
        <v>18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8"/>
    </row>
    <row r="21" spans="1:15" ht="30" x14ac:dyDescent="0.25">
      <c r="A21" s="81" t="s">
        <v>38</v>
      </c>
      <c r="B21" s="36">
        <v>150</v>
      </c>
      <c r="C21" s="36">
        <v>150</v>
      </c>
      <c r="D21" s="36">
        <v>150</v>
      </c>
      <c r="E21" s="36">
        <v>150</v>
      </c>
      <c r="F21" s="36">
        <v>150</v>
      </c>
      <c r="G21" s="36">
        <v>150</v>
      </c>
      <c r="H21" s="36">
        <v>200</v>
      </c>
      <c r="I21" s="36">
        <v>200</v>
      </c>
      <c r="J21" s="36">
        <v>200</v>
      </c>
      <c r="K21" s="36">
        <v>200</v>
      </c>
      <c r="L21" s="36">
        <v>200</v>
      </c>
      <c r="M21" s="36">
        <v>200</v>
      </c>
      <c r="N21" s="36">
        <v>200</v>
      </c>
      <c r="O21" s="36">
        <v>200</v>
      </c>
    </row>
    <row r="22" spans="1:15" ht="30" x14ac:dyDescent="0.25">
      <c r="A22" s="81" t="s">
        <v>84</v>
      </c>
      <c r="B22" s="36">
        <f t="shared" ref="B22:O23" si="7">B$21*0.1</f>
        <v>15</v>
      </c>
      <c r="C22" s="36">
        <f t="shared" si="7"/>
        <v>15</v>
      </c>
      <c r="D22" s="36">
        <f t="shared" si="7"/>
        <v>15</v>
      </c>
      <c r="E22" s="36">
        <f t="shared" si="7"/>
        <v>15</v>
      </c>
      <c r="F22" s="36">
        <f t="shared" si="7"/>
        <v>15</v>
      </c>
      <c r="G22" s="36">
        <f t="shared" si="7"/>
        <v>15</v>
      </c>
      <c r="H22" s="36">
        <f t="shared" si="7"/>
        <v>20</v>
      </c>
      <c r="I22" s="36">
        <f t="shared" si="7"/>
        <v>20</v>
      </c>
      <c r="J22" s="36">
        <f t="shared" si="7"/>
        <v>20</v>
      </c>
      <c r="K22" s="36">
        <f t="shared" si="7"/>
        <v>20</v>
      </c>
      <c r="L22" s="36">
        <f t="shared" si="7"/>
        <v>20</v>
      </c>
      <c r="M22" s="36">
        <f t="shared" si="7"/>
        <v>20</v>
      </c>
      <c r="N22" s="36">
        <f t="shared" si="7"/>
        <v>20</v>
      </c>
      <c r="O22" s="36">
        <f t="shared" si="7"/>
        <v>20</v>
      </c>
    </row>
    <row r="23" spans="1:15" ht="30" x14ac:dyDescent="0.25">
      <c r="A23" s="81" t="s">
        <v>85</v>
      </c>
      <c r="B23" s="36">
        <f t="shared" si="7"/>
        <v>15</v>
      </c>
      <c r="C23" s="36">
        <f t="shared" si="7"/>
        <v>15</v>
      </c>
      <c r="D23" s="36">
        <f t="shared" si="7"/>
        <v>15</v>
      </c>
      <c r="E23" s="36">
        <f t="shared" si="7"/>
        <v>15</v>
      </c>
      <c r="F23" s="36">
        <f t="shared" si="7"/>
        <v>15</v>
      </c>
      <c r="G23" s="36">
        <f t="shared" si="7"/>
        <v>15</v>
      </c>
      <c r="H23" s="36">
        <f t="shared" si="7"/>
        <v>20</v>
      </c>
      <c r="I23" s="36">
        <f t="shared" si="7"/>
        <v>20</v>
      </c>
      <c r="J23" s="36">
        <f t="shared" si="7"/>
        <v>20</v>
      </c>
      <c r="K23" s="36">
        <f t="shared" si="7"/>
        <v>20</v>
      </c>
      <c r="L23" s="36">
        <f t="shared" si="7"/>
        <v>20</v>
      </c>
      <c r="M23" s="36">
        <f t="shared" si="7"/>
        <v>20</v>
      </c>
      <c r="N23" s="36">
        <f t="shared" si="7"/>
        <v>20</v>
      </c>
      <c r="O23" s="36">
        <f t="shared" si="7"/>
        <v>20</v>
      </c>
    </row>
    <row r="24" spans="1:15" ht="30" x14ac:dyDescent="0.25">
      <c r="A24" s="81" t="s">
        <v>86</v>
      </c>
      <c r="B24" s="36">
        <f t="shared" ref="B24:O24" si="8">B$21*0.2</f>
        <v>30</v>
      </c>
      <c r="C24" s="36">
        <f t="shared" si="8"/>
        <v>30</v>
      </c>
      <c r="D24" s="36">
        <f t="shared" si="8"/>
        <v>30</v>
      </c>
      <c r="E24" s="36">
        <f t="shared" si="8"/>
        <v>30</v>
      </c>
      <c r="F24" s="36">
        <f t="shared" si="8"/>
        <v>30</v>
      </c>
      <c r="G24" s="36">
        <f t="shared" si="8"/>
        <v>30</v>
      </c>
      <c r="H24" s="36">
        <f t="shared" si="8"/>
        <v>40</v>
      </c>
      <c r="I24" s="36">
        <f t="shared" si="8"/>
        <v>40</v>
      </c>
      <c r="J24" s="36">
        <f t="shared" si="8"/>
        <v>40</v>
      </c>
      <c r="K24" s="36">
        <f t="shared" si="8"/>
        <v>40</v>
      </c>
      <c r="L24" s="36">
        <f t="shared" si="8"/>
        <v>40</v>
      </c>
      <c r="M24" s="36">
        <f t="shared" si="8"/>
        <v>40</v>
      </c>
      <c r="N24" s="36">
        <f t="shared" si="8"/>
        <v>40</v>
      </c>
      <c r="O24" s="36">
        <f t="shared" si="8"/>
        <v>40</v>
      </c>
    </row>
    <row r="25" spans="1:15" ht="30" x14ac:dyDescent="0.25">
      <c r="A25" s="81" t="s">
        <v>87</v>
      </c>
      <c r="B25" s="36">
        <f t="shared" ref="B25:O25" si="9">B$21*0.1</f>
        <v>15</v>
      </c>
      <c r="C25" s="36">
        <f t="shared" si="9"/>
        <v>15</v>
      </c>
      <c r="D25" s="36">
        <f t="shared" si="9"/>
        <v>15</v>
      </c>
      <c r="E25" s="36">
        <f t="shared" si="9"/>
        <v>15</v>
      </c>
      <c r="F25" s="36">
        <f t="shared" si="9"/>
        <v>15</v>
      </c>
      <c r="G25" s="36">
        <f t="shared" si="9"/>
        <v>15</v>
      </c>
      <c r="H25" s="36">
        <f t="shared" si="9"/>
        <v>20</v>
      </c>
      <c r="I25" s="36">
        <f t="shared" si="9"/>
        <v>20</v>
      </c>
      <c r="J25" s="36">
        <f t="shared" si="9"/>
        <v>20</v>
      </c>
      <c r="K25" s="36">
        <f t="shared" si="9"/>
        <v>20</v>
      </c>
      <c r="L25" s="36">
        <f t="shared" si="9"/>
        <v>20</v>
      </c>
      <c r="M25" s="36">
        <f t="shared" si="9"/>
        <v>20</v>
      </c>
      <c r="N25" s="36">
        <f t="shared" si="9"/>
        <v>20</v>
      </c>
      <c r="O25" s="36">
        <f t="shared" si="9"/>
        <v>20</v>
      </c>
    </row>
    <row r="26" spans="1:15" x14ac:dyDescent="0.25">
      <c r="A26" s="81" t="s">
        <v>35</v>
      </c>
      <c r="B26" s="36">
        <f t="shared" ref="B26:O26" si="10">B$21*0.1</f>
        <v>15</v>
      </c>
      <c r="C26" s="36">
        <f t="shared" si="10"/>
        <v>15</v>
      </c>
      <c r="D26" s="36">
        <f t="shared" si="10"/>
        <v>15</v>
      </c>
      <c r="E26" s="36">
        <f t="shared" si="10"/>
        <v>15</v>
      </c>
      <c r="F26" s="36">
        <f t="shared" si="10"/>
        <v>15</v>
      </c>
      <c r="G26" s="36">
        <f t="shared" si="10"/>
        <v>15</v>
      </c>
      <c r="H26" s="36">
        <f t="shared" si="10"/>
        <v>20</v>
      </c>
      <c r="I26" s="36">
        <f t="shared" si="10"/>
        <v>20</v>
      </c>
      <c r="J26" s="36">
        <f t="shared" si="10"/>
        <v>20</v>
      </c>
      <c r="K26" s="36">
        <f t="shared" si="10"/>
        <v>20</v>
      </c>
      <c r="L26" s="36">
        <f t="shared" si="10"/>
        <v>20</v>
      </c>
      <c r="M26" s="36">
        <f t="shared" si="10"/>
        <v>20</v>
      </c>
      <c r="N26" s="36">
        <f t="shared" si="10"/>
        <v>20</v>
      </c>
      <c r="O26" s="36">
        <f t="shared" si="10"/>
        <v>20</v>
      </c>
    </row>
    <row r="27" spans="1:15" x14ac:dyDescent="0.25">
      <c r="A27" s="81" t="s">
        <v>36</v>
      </c>
      <c r="B27" s="36">
        <f t="shared" ref="B27:O27" si="11">B$21*0.3</f>
        <v>45</v>
      </c>
      <c r="C27" s="36">
        <f t="shared" si="11"/>
        <v>45</v>
      </c>
      <c r="D27" s="36">
        <f t="shared" si="11"/>
        <v>45</v>
      </c>
      <c r="E27" s="36">
        <f t="shared" si="11"/>
        <v>45</v>
      </c>
      <c r="F27" s="36">
        <f t="shared" si="11"/>
        <v>45</v>
      </c>
      <c r="G27" s="36">
        <f t="shared" si="11"/>
        <v>45</v>
      </c>
      <c r="H27" s="36">
        <f t="shared" si="11"/>
        <v>60</v>
      </c>
      <c r="I27" s="36">
        <f t="shared" si="11"/>
        <v>60</v>
      </c>
      <c r="J27" s="36">
        <f t="shared" si="11"/>
        <v>60</v>
      </c>
      <c r="K27" s="36">
        <f t="shared" si="11"/>
        <v>60</v>
      </c>
      <c r="L27" s="36">
        <f t="shared" si="11"/>
        <v>60</v>
      </c>
      <c r="M27" s="36">
        <f t="shared" si="11"/>
        <v>60</v>
      </c>
      <c r="N27" s="36">
        <f t="shared" si="11"/>
        <v>60</v>
      </c>
      <c r="O27" s="36">
        <f t="shared" si="11"/>
        <v>60</v>
      </c>
    </row>
    <row r="28" spans="1:15" x14ac:dyDescent="0.25">
      <c r="A28" s="81" t="s">
        <v>34</v>
      </c>
      <c r="B28" s="36">
        <f t="shared" ref="B28:O28" si="12">B$21*0.1</f>
        <v>15</v>
      </c>
      <c r="C28" s="36">
        <f t="shared" si="12"/>
        <v>15</v>
      </c>
      <c r="D28" s="36">
        <f t="shared" si="12"/>
        <v>15</v>
      </c>
      <c r="E28" s="36">
        <f t="shared" si="12"/>
        <v>15</v>
      </c>
      <c r="F28" s="36">
        <f t="shared" si="12"/>
        <v>15</v>
      </c>
      <c r="G28" s="36">
        <f t="shared" si="12"/>
        <v>15</v>
      </c>
      <c r="H28" s="36">
        <f t="shared" si="12"/>
        <v>20</v>
      </c>
      <c r="I28" s="36">
        <f t="shared" si="12"/>
        <v>20</v>
      </c>
      <c r="J28" s="36">
        <f t="shared" si="12"/>
        <v>20</v>
      </c>
      <c r="K28" s="36">
        <f t="shared" si="12"/>
        <v>20</v>
      </c>
      <c r="L28" s="36">
        <f t="shared" si="12"/>
        <v>20</v>
      </c>
      <c r="M28" s="36">
        <f t="shared" si="12"/>
        <v>20</v>
      </c>
      <c r="N28" s="36">
        <f t="shared" si="12"/>
        <v>20</v>
      </c>
      <c r="O28" s="36">
        <f t="shared" si="12"/>
        <v>20</v>
      </c>
    </row>
    <row r="29" spans="1:15" ht="21" customHeight="1" x14ac:dyDescent="0.25">
      <c r="A29" s="63" t="s">
        <v>23</v>
      </c>
      <c r="B29" s="33">
        <f>B22*B11+B23*B12+B24*B13+B25*B14+B26*B15+B27*B16+B28*B17</f>
        <v>0</v>
      </c>
      <c r="C29" s="33">
        <f t="shared" ref="C29:O29" si="13">C22*C11+C23*C12+C24*C13+C25*C14+C26*C15+C27*C16+C28*C17</f>
        <v>0</v>
      </c>
      <c r="D29" s="33">
        <f t="shared" si="13"/>
        <v>0</v>
      </c>
      <c r="E29" s="33">
        <f t="shared" si="13"/>
        <v>0</v>
      </c>
      <c r="F29" s="33">
        <f t="shared" si="13"/>
        <v>0</v>
      </c>
      <c r="G29" s="33">
        <f t="shared" si="13"/>
        <v>0</v>
      </c>
      <c r="H29" s="33">
        <f t="shared" si="13"/>
        <v>0</v>
      </c>
      <c r="I29" s="33">
        <f t="shared" si="13"/>
        <v>0</v>
      </c>
      <c r="J29" s="33">
        <f t="shared" si="13"/>
        <v>0</v>
      </c>
      <c r="K29" s="33">
        <f t="shared" si="13"/>
        <v>0</v>
      </c>
      <c r="L29" s="33">
        <f t="shared" si="13"/>
        <v>0</v>
      </c>
      <c r="M29" s="33">
        <f t="shared" si="13"/>
        <v>0</v>
      </c>
      <c r="N29" s="33">
        <f t="shared" si="13"/>
        <v>0</v>
      </c>
      <c r="O29" s="33">
        <f t="shared" si="13"/>
        <v>0</v>
      </c>
    </row>
    <row r="30" spans="1:15" ht="21" customHeight="1" x14ac:dyDescent="0.25">
      <c r="A30" s="75" t="s">
        <v>37</v>
      </c>
      <c r="B30" s="111">
        <f>SUM(B29:O29)</f>
        <v>0</v>
      </c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3"/>
    </row>
    <row r="31" spans="1:15" x14ac:dyDescent="0.25">
      <c r="B31" s="82"/>
    </row>
  </sheetData>
  <sheetProtection algorithmName="SHA-512" hashValue="V1NyyKrZR2b3rd6ckErueHijJcCgGmPsfTeJ4IpGe+lLWk5uNACrYg83hP+MJJDQY/4DFUkpJI7pEgocjwUzyA==" saltValue="ondkRhU2j07JVBkazF6wTA==" spinCount="100000" sheet="1" objects="1" scenarios="1"/>
  <mergeCells count="4">
    <mergeCell ref="A20:O20"/>
    <mergeCell ref="A8:O8"/>
    <mergeCell ref="B30:O30"/>
    <mergeCell ref="A9:A10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B7F20-CBAD-466B-9056-9C1A9AC893B2}">
  <sheetPr codeName="List5"/>
  <dimension ref="A1:M13"/>
  <sheetViews>
    <sheetView showGridLines="0" workbookViewId="0">
      <selection activeCell="B10" sqref="B10"/>
    </sheetView>
  </sheetViews>
  <sheetFormatPr defaultColWidth="9.140625" defaultRowHeight="15" x14ac:dyDescent="0.25"/>
  <cols>
    <col min="1" max="1" width="55.28515625" style="24" customWidth="1"/>
    <col min="2" max="13" width="20" style="35" customWidth="1"/>
    <col min="14" max="16384" width="9.140625" style="24"/>
  </cols>
  <sheetData>
    <row r="1" spans="1:13" x14ac:dyDescent="0.25">
      <c r="A1" s="22" t="s">
        <v>21</v>
      </c>
      <c r="B1" s="24"/>
      <c r="C1" s="24"/>
      <c r="D1" s="24"/>
      <c r="E1" s="49"/>
      <c r="F1" s="49"/>
      <c r="G1" s="49"/>
      <c r="H1" s="49"/>
      <c r="I1" s="49"/>
      <c r="J1" s="24"/>
      <c r="K1" s="24"/>
      <c r="L1" s="24"/>
      <c r="M1" s="24"/>
    </row>
    <row r="2" spans="1:13" x14ac:dyDescent="0.25">
      <c r="A2" s="23" t="s">
        <v>120</v>
      </c>
      <c r="B2" s="24"/>
      <c r="C2" s="24"/>
      <c r="D2" s="24"/>
      <c r="E2" s="49"/>
      <c r="F2" s="49"/>
      <c r="G2" s="49"/>
      <c r="H2" s="49"/>
      <c r="I2" s="49"/>
      <c r="J2" s="24"/>
      <c r="K2" s="24"/>
      <c r="L2" s="24"/>
      <c r="M2" s="24"/>
    </row>
    <row r="3" spans="1:13" x14ac:dyDescent="0.25">
      <c r="A3" s="23" t="s">
        <v>41</v>
      </c>
      <c r="B3" s="24"/>
      <c r="C3" s="24"/>
      <c r="D3" s="24"/>
      <c r="E3" s="49"/>
      <c r="F3" s="49"/>
      <c r="G3" s="49"/>
      <c r="H3" s="49"/>
      <c r="I3" s="49"/>
      <c r="J3" s="24"/>
      <c r="K3" s="24"/>
      <c r="L3" s="24"/>
      <c r="M3" s="24"/>
    </row>
    <row r="4" spans="1:13" x14ac:dyDescent="0.25">
      <c r="A4" s="23" t="s">
        <v>119</v>
      </c>
      <c r="B4" s="24"/>
      <c r="C4" s="24"/>
      <c r="D4" s="24"/>
      <c r="E4" s="49"/>
      <c r="F4" s="49"/>
      <c r="G4" s="49"/>
      <c r="H4" s="49"/>
      <c r="I4" s="49"/>
      <c r="J4" s="24"/>
      <c r="K4" s="24"/>
      <c r="L4" s="24"/>
      <c r="M4" s="24"/>
    </row>
    <row r="5" spans="1:13" x14ac:dyDescent="0.25">
      <c r="A5" s="23" t="s">
        <v>121</v>
      </c>
      <c r="B5" s="24"/>
      <c r="C5" s="24"/>
      <c r="D5" s="24"/>
      <c r="E5" s="49"/>
      <c r="F5" s="49"/>
      <c r="G5" s="49"/>
      <c r="H5" s="49"/>
      <c r="I5" s="49"/>
      <c r="J5" s="24"/>
      <c r="K5" s="24"/>
      <c r="L5" s="24"/>
      <c r="M5" s="24"/>
    </row>
    <row r="6" spans="1:13" s="19" customFormat="1" ht="36" customHeight="1" x14ac:dyDescent="0.25">
      <c r="B6" s="21"/>
      <c r="C6" s="21"/>
    </row>
    <row r="7" spans="1:13" ht="49.5" customHeight="1" x14ac:dyDescent="0.25">
      <c r="A7" s="109" t="s">
        <v>26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</row>
    <row r="8" spans="1:13" s="32" customFormat="1" ht="21" customHeight="1" x14ac:dyDescent="0.25">
      <c r="A8" s="114" t="s">
        <v>24</v>
      </c>
      <c r="B8" s="6">
        <v>2024</v>
      </c>
      <c r="C8" s="6">
        <v>2025</v>
      </c>
      <c r="D8" s="48">
        <v>2026</v>
      </c>
      <c r="E8" s="48">
        <v>2027</v>
      </c>
      <c r="F8" s="48">
        <v>2028</v>
      </c>
      <c r="G8" s="48">
        <v>2029</v>
      </c>
      <c r="H8" s="48">
        <v>2030</v>
      </c>
      <c r="I8" s="48">
        <v>2031</v>
      </c>
      <c r="J8" s="48">
        <v>2032</v>
      </c>
      <c r="K8" s="48">
        <v>2033</v>
      </c>
      <c r="L8" s="48">
        <v>2034</v>
      </c>
      <c r="M8" s="48">
        <v>2035</v>
      </c>
    </row>
    <row r="9" spans="1:13" s="32" customFormat="1" ht="19.5" customHeight="1" x14ac:dyDescent="0.25">
      <c r="A9" s="114"/>
      <c r="B9" s="10" t="s">
        <v>10</v>
      </c>
      <c r="C9" s="10" t="s">
        <v>10</v>
      </c>
      <c r="D9" s="10" t="s">
        <v>10</v>
      </c>
      <c r="E9" s="10"/>
      <c r="F9" s="10"/>
      <c r="G9" s="10"/>
      <c r="H9" s="10"/>
      <c r="I9" s="10"/>
      <c r="J9" s="10" t="s">
        <v>10</v>
      </c>
      <c r="K9" s="10" t="s">
        <v>10</v>
      </c>
      <c r="L9" s="10" t="s">
        <v>10</v>
      </c>
      <c r="M9" s="10" t="s">
        <v>10</v>
      </c>
    </row>
    <row r="10" spans="1:13" s="32" customFormat="1" ht="25.5" customHeight="1" x14ac:dyDescent="0.25">
      <c r="A10" s="26" t="s">
        <v>11</v>
      </c>
      <c r="B10" s="7"/>
      <c r="C10" s="33">
        <f t="shared" ref="C10:M10" si="0">$B$10</f>
        <v>0</v>
      </c>
      <c r="D10" s="33">
        <f t="shared" si="0"/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3">
        <f t="shared" si="0"/>
        <v>0</v>
      </c>
      <c r="K10" s="33">
        <f t="shared" si="0"/>
        <v>0</v>
      </c>
      <c r="L10" s="33">
        <f t="shared" si="0"/>
        <v>0</v>
      </c>
      <c r="M10" s="33">
        <f t="shared" si="0"/>
        <v>0</v>
      </c>
    </row>
    <row r="11" spans="1:13" s="32" customFormat="1" ht="25.5" customHeight="1" x14ac:dyDescent="0.25">
      <c r="A11" s="26" t="s">
        <v>33</v>
      </c>
      <c r="B11" s="33">
        <f t="shared" ref="B11:M11" si="1">3*B10</f>
        <v>0</v>
      </c>
      <c r="C11" s="33">
        <f t="shared" si="1"/>
        <v>0</v>
      </c>
      <c r="D11" s="33">
        <f t="shared" si="1"/>
        <v>0</v>
      </c>
      <c r="E11" s="33">
        <f t="shared" ref="E11:I11" si="2">3*E10</f>
        <v>0</v>
      </c>
      <c r="F11" s="33">
        <f t="shared" si="2"/>
        <v>0</v>
      </c>
      <c r="G11" s="33">
        <f t="shared" si="2"/>
        <v>0</v>
      </c>
      <c r="H11" s="33">
        <f t="shared" si="2"/>
        <v>0</v>
      </c>
      <c r="I11" s="33">
        <f t="shared" si="2"/>
        <v>0</v>
      </c>
      <c r="J11" s="33">
        <f t="shared" si="1"/>
        <v>0</v>
      </c>
      <c r="K11" s="33">
        <f t="shared" si="1"/>
        <v>0</v>
      </c>
      <c r="L11" s="33">
        <f t="shared" si="1"/>
        <v>0</v>
      </c>
      <c r="M11" s="33">
        <f t="shared" si="1"/>
        <v>0</v>
      </c>
    </row>
    <row r="12" spans="1:13" s="32" customFormat="1" ht="25.5" customHeight="1" x14ac:dyDescent="0.25">
      <c r="A12" s="26" t="s">
        <v>25</v>
      </c>
      <c r="B12" s="33">
        <f>12*B10</f>
        <v>0</v>
      </c>
      <c r="C12" s="33">
        <f t="shared" ref="C12:M12" si="3">12*C10</f>
        <v>0</v>
      </c>
      <c r="D12" s="33">
        <f t="shared" si="3"/>
        <v>0</v>
      </c>
      <c r="E12" s="33">
        <f t="shared" ref="E12:I12" si="4">12*E10</f>
        <v>0</v>
      </c>
      <c r="F12" s="33">
        <f t="shared" si="4"/>
        <v>0</v>
      </c>
      <c r="G12" s="33">
        <f t="shared" si="4"/>
        <v>0</v>
      </c>
      <c r="H12" s="33">
        <f t="shared" si="4"/>
        <v>0</v>
      </c>
      <c r="I12" s="33">
        <f t="shared" si="4"/>
        <v>0</v>
      </c>
      <c r="J12" s="33">
        <f t="shared" si="3"/>
        <v>0</v>
      </c>
      <c r="K12" s="33">
        <f t="shared" si="3"/>
        <v>0</v>
      </c>
      <c r="L12" s="33">
        <f t="shared" si="3"/>
        <v>0</v>
      </c>
      <c r="M12" s="33">
        <f t="shared" si="3"/>
        <v>0</v>
      </c>
    </row>
    <row r="13" spans="1:13" s="32" customFormat="1" ht="25.5" customHeight="1" x14ac:dyDescent="0.25">
      <c r="A13" s="34" t="s">
        <v>12</v>
      </c>
      <c r="B13" s="111">
        <f>SUM(B12:M12)</f>
        <v>0</v>
      </c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</row>
  </sheetData>
  <sheetProtection algorithmName="SHA-512" hashValue="S9yiD+tvmtZ/nwxBthPiqf1MAJg1vNbxOBMlb9qXA3y3V/6z1vVgvoi1GG2V5WUL+JoB6JxVX6ArvRqvMeOmDw==" saltValue="vnVPZ4tQ6m7Rck7fwSZecA==" spinCount="100000" sheet="1" objects="1" scenarios="1"/>
  <mergeCells count="3">
    <mergeCell ref="A8:A9"/>
    <mergeCell ref="B13:M13"/>
    <mergeCell ref="A7:M7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D6AFD-08C0-4AD3-A35C-334E3C40931D}">
  <sheetPr codeName="List8"/>
  <dimension ref="A1:D27"/>
  <sheetViews>
    <sheetView showGridLines="0" topLeftCell="A22" zoomScaleNormal="100" workbookViewId="0">
      <selection activeCell="A10" sqref="A10:D10"/>
    </sheetView>
  </sheetViews>
  <sheetFormatPr defaultColWidth="9.140625" defaultRowHeight="59.25" customHeight="1" x14ac:dyDescent="0.25"/>
  <cols>
    <col min="1" max="1" width="38.140625" style="19" customWidth="1"/>
    <col min="2" max="2" width="9.140625" style="21"/>
    <col min="3" max="3" width="9.28515625" style="21" bestFit="1" customWidth="1"/>
    <col min="4" max="4" width="60.140625" style="21" customWidth="1"/>
    <col min="5" max="16384" width="9.140625" style="19"/>
  </cols>
  <sheetData>
    <row r="1" spans="1:4" s="24" customFormat="1" ht="15" x14ac:dyDescent="0.25">
      <c r="A1" s="22" t="s">
        <v>21</v>
      </c>
    </row>
    <row r="2" spans="1:4" s="24" customFormat="1" ht="15" x14ac:dyDescent="0.25">
      <c r="A2" s="23" t="s">
        <v>32</v>
      </c>
    </row>
    <row r="3" spans="1:4" s="24" customFormat="1" ht="15" x14ac:dyDescent="0.25">
      <c r="A3" s="23" t="s">
        <v>39</v>
      </c>
    </row>
    <row r="4" spans="1:4" ht="36" customHeight="1" x14ac:dyDescent="0.25">
      <c r="D4" s="19"/>
    </row>
    <row r="5" spans="1:4" ht="42.75" customHeight="1" x14ac:dyDescent="0.25">
      <c r="A5" s="121" t="s">
        <v>28</v>
      </c>
      <c r="B5" s="121"/>
      <c r="C5" s="121"/>
      <c r="D5" s="121"/>
    </row>
    <row r="6" spans="1:4" ht="22.5" customHeight="1" thickBot="1" x14ac:dyDescent="0.3">
      <c r="A6" s="119" t="s">
        <v>88</v>
      </c>
      <c r="B6" s="119"/>
      <c r="C6" s="119"/>
      <c r="D6" s="119"/>
    </row>
    <row r="7" spans="1:4" ht="22.5" customHeight="1" thickBot="1" x14ac:dyDescent="0.3">
      <c r="A7" s="20" t="s">
        <v>0</v>
      </c>
      <c r="B7" s="122">
        <f>Úvod!B3</f>
        <v>0</v>
      </c>
      <c r="C7" s="122"/>
      <c r="D7" s="122"/>
    </row>
    <row r="8" spans="1:4" ht="22.5" customHeight="1" thickBot="1" x14ac:dyDescent="0.3">
      <c r="A8" s="20" t="s">
        <v>1</v>
      </c>
      <c r="B8" s="122">
        <f>Úvod!B4</f>
        <v>0</v>
      </c>
      <c r="C8" s="122"/>
      <c r="D8" s="122"/>
    </row>
    <row r="9" spans="1:4" ht="14.25" customHeight="1" x14ac:dyDescent="0.25">
      <c r="A9" s="120"/>
      <c r="B9" s="120"/>
      <c r="C9" s="120"/>
      <c r="D9" s="120"/>
    </row>
    <row r="10" spans="1:4" ht="39" customHeight="1" thickBot="1" x14ac:dyDescent="0.3">
      <c r="A10" s="119" t="s">
        <v>29</v>
      </c>
      <c r="B10" s="119"/>
      <c r="C10" s="119"/>
      <c r="D10" s="119"/>
    </row>
    <row r="11" spans="1:4" s="25" customFormat="1" ht="27" customHeight="1" x14ac:dyDescent="0.25">
      <c r="A11" s="14" t="s">
        <v>13</v>
      </c>
      <c r="B11" s="6" t="s">
        <v>2</v>
      </c>
      <c r="C11" s="6" t="s">
        <v>3</v>
      </c>
      <c r="D11" s="6" t="s">
        <v>7</v>
      </c>
    </row>
    <row r="12" spans="1:4" s="25" customFormat="1" ht="24.75" customHeight="1" x14ac:dyDescent="0.25">
      <c r="A12" s="26" t="s">
        <v>74</v>
      </c>
      <c r="B12" s="33" t="s">
        <v>4</v>
      </c>
      <c r="C12" s="36">
        <v>1</v>
      </c>
      <c r="D12" s="33">
        <f>'Implementační práce'!D18</f>
        <v>0</v>
      </c>
    </row>
    <row r="13" spans="1:4" s="25" customFormat="1" ht="24.75" customHeight="1" x14ac:dyDescent="0.25">
      <c r="A13" s="26" t="s">
        <v>75</v>
      </c>
      <c r="B13" s="33" t="s">
        <v>4</v>
      </c>
      <c r="C13" s="36">
        <v>1</v>
      </c>
      <c r="D13" s="33">
        <f>'Realizační práce'!C32</f>
        <v>0</v>
      </c>
    </row>
    <row r="14" spans="1:4" s="25" customFormat="1" ht="24.75" customHeight="1" x14ac:dyDescent="0.25">
      <c r="A14" s="26" t="s">
        <v>77</v>
      </c>
      <c r="B14" s="33" t="s">
        <v>4</v>
      </c>
      <c r="C14" s="36">
        <v>1</v>
      </c>
      <c r="D14" s="33">
        <f>'Aplikační licence'!B10</f>
        <v>0</v>
      </c>
    </row>
    <row r="15" spans="1:4" s="25" customFormat="1" ht="24.75" customHeight="1" x14ac:dyDescent="0.25">
      <c r="A15" s="26" t="s">
        <v>81</v>
      </c>
      <c r="B15" s="33" t="s">
        <v>4</v>
      </c>
      <c r="C15" s="36">
        <v>1</v>
      </c>
      <c r="D15" s="33">
        <f>'HW infrastruktura'!D32</f>
        <v>0</v>
      </c>
    </row>
    <row r="16" spans="1:4" s="25" customFormat="1" ht="24.75" customHeight="1" x14ac:dyDescent="0.25">
      <c r="A16" s="26" t="s">
        <v>42</v>
      </c>
      <c r="B16" s="33" t="s">
        <v>4</v>
      </c>
      <c r="C16" s="36">
        <v>1</v>
      </c>
      <c r="D16" s="33">
        <f>Školení!B19</f>
        <v>0</v>
      </c>
    </row>
    <row r="17" spans="1:4" s="25" customFormat="1" ht="24.75" customHeight="1" x14ac:dyDescent="0.25">
      <c r="A17" s="26" t="s">
        <v>82</v>
      </c>
      <c r="B17" s="33" t="s">
        <v>4</v>
      </c>
      <c r="C17" s="36">
        <v>1</v>
      </c>
      <c r="D17" s="33">
        <f>'Rozvojové práce'!B30</f>
        <v>0</v>
      </c>
    </row>
    <row r="18" spans="1:4" s="25" customFormat="1" ht="24.75" customHeight="1" x14ac:dyDescent="0.25">
      <c r="A18" s="26" t="s">
        <v>83</v>
      </c>
      <c r="B18" s="33" t="s">
        <v>4</v>
      </c>
      <c r="C18" s="36">
        <v>1</v>
      </c>
      <c r="D18" s="33">
        <f>'Podpora - SLA'!B13</f>
        <v>0</v>
      </c>
    </row>
    <row r="19" spans="1:4" s="25" customFormat="1" ht="24.75" customHeight="1" x14ac:dyDescent="0.25">
      <c r="A19" s="96" t="s">
        <v>27</v>
      </c>
      <c r="B19" s="97"/>
      <c r="C19" s="98"/>
      <c r="D19" s="31">
        <f>SUM(D12:D18)</f>
        <v>0</v>
      </c>
    </row>
    <row r="20" spans="1:4" s="28" customFormat="1" ht="29.25" customHeight="1" x14ac:dyDescent="0.25">
      <c r="A20" s="118"/>
      <c r="B20" s="118"/>
      <c r="C20" s="118"/>
      <c r="D20" s="118"/>
    </row>
    <row r="21" spans="1:4" s="28" customFormat="1" ht="27" customHeight="1" x14ac:dyDescent="0.25">
      <c r="A21" s="106" t="s">
        <v>16</v>
      </c>
      <c r="B21" s="107"/>
      <c r="C21" s="107"/>
      <c r="D21" s="107"/>
    </row>
    <row r="22" spans="1:4" s="28" customFormat="1" ht="63.75" customHeight="1" x14ac:dyDescent="0.25">
      <c r="A22" s="116" t="s">
        <v>17</v>
      </c>
      <c r="B22" s="116"/>
      <c r="C22" s="116"/>
      <c r="D22" s="116"/>
    </row>
    <row r="23" spans="1:4" ht="22.9" customHeight="1" x14ac:dyDescent="0.25">
      <c r="B23" s="37"/>
    </row>
    <row r="24" spans="1:4" ht="22.9" customHeight="1" x14ac:dyDescent="0.25">
      <c r="B24" s="37"/>
    </row>
    <row r="25" spans="1:4" ht="30.6" customHeight="1" x14ac:dyDescent="0.25">
      <c r="A25" s="38" t="s">
        <v>5</v>
      </c>
      <c r="B25" s="117"/>
      <c r="C25" s="117"/>
      <c r="D25" s="117"/>
    </row>
    <row r="26" spans="1:4" ht="18" customHeight="1" x14ac:dyDescent="0.25">
      <c r="A26" s="39"/>
      <c r="B26" s="115" t="s">
        <v>6</v>
      </c>
      <c r="C26" s="115"/>
      <c r="D26" s="115"/>
    </row>
    <row r="27" spans="1:4" ht="59.25" customHeight="1" x14ac:dyDescent="0.25">
      <c r="A27" s="40"/>
      <c r="B27" s="37"/>
      <c r="C27" s="41"/>
    </row>
  </sheetData>
  <sheetProtection algorithmName="SHA-512" hashValue="uZlvlux/GsLn4GbewA6ZKoJLn6nC/VGRO6e2q3druk/joOZK5HcYrW0Sw3W/F57o8UyVJg4qXp/KSilqGGUaVA==" saltValue="cbJMfggy90KpJvS53tDhuQ==" spinCount="100000" sheet="1" objects="1" scenarios="1"/>
  <mergeCells count="12">
    <mergeCell ref="A19:C19"/>
    <mergeCell ref="A6:D6"/>
    <mergeCell ref="A10:D10"/>
    <mergeCell ref="A9:D9"/>
    <mergeCell ref="A5:D5"/>
    <mergeCell ref="B7:D7"/>
    <mergeCell ref="B8:D8"/>
    <mergeCell ref="B26:D26"/>
    <mergeCell ref="A21:D21"/>
    <mergeCell ref="A22:D22"/>
    <mergeCell ref="B25:D25"/>
    <mergeCell ref="A20:D20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099E37B0EE2A4FB47E3F8BC0B4744A" ma:contentTypeVersion="11" ma:contentTypeDescription="Create a new document." ma:contentTypeScope="" ma:versionID="f4df7df32457b861b0dbf4e3008411c9">
  <xsd:schema xmlns:xsd="http://www.w3.org/2001/XMLSchema" xmlns:xs="http://www.w3.org/2001/XMLSchema" xmlns:p="http://schemas.microsoft.com/office/2006/metadata/properties" xmlns:ns2="a091569b-bee7-4ee0-9716-401b8bb7cc72" xmlns:ns3="9b11e414-57b6-4e37-be03-cdc3743862fe" targetNamespace="http://schemas.microsoft.com/office/2006/metadata/properties" ma:root="true" ma:fieldsID="9a45b60b20cae88eab73c92d227393f7" ns2:_="" ns3:_="">
    <xsd:import namespace="a091569b-bee7-4ee0-9716-401b8bb7cc72"/>
    <xsd:import namespace="9b11e414-57b6-4e37-be03-cdc3743862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1569b-bee7-4ee0-9716-401b8bb7cc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11e414-57b6-4e37-be03-cdc3743862f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1745F69-2476-4C0A-8929-EB205EF50C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2A116D-348B-4267-8812-4B7E75B919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91569b-bee7-4ee0-9716-401b8bb7cc72"/>
    <ds:schemaRef ds:uri="9b11e414-57b6-4e37-be03-cdc3743862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8FEA14E-C298-456F-B5A8-63EB5A617FCE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091569b-bee7-4ee0-9716-401b8bb7cc72"/>
    <ds:schemaRef ds:uri="http://schemas.microsoft.com/office/2006/documentManagement/types"/>
    <ds:schemaRef ds:uri="http://schemas.microsoft.com/office/2006/metadata/properties"/>
    <ds:schemaRef ds:uri="http://purl.org/dc/terms/"/>
    <ds:schemaRef ds:uri="9b11e414-57b6-4e37-be03-cdc3743862fe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Úvod</vt:lpstr>
      <vt:lpstr>Implementační práce</vt:lpstr>
      <vt:lpstr>Realizační práce</vt:lpstr>
      <vt:lpstr>Aplikační licence</vt:lpstr>
      <vt:lpstr>HW infrastruktura</vt:lpstr>
      <vt:lpstr>Školení</vt:lpstr>
      <vt:lpstr>Rozvojové práce</vt:lpstr>
      <vt:lpstr>Podpora - SLA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Milan Bednář</dc:creator>
  <cp:lastModifiedBy>Jagošová, Alena</cp:lastModifiedBy>
  <cp:lastPrinted>2018-07-19T11:47:22Z</cp:lastPrinted>
  <dcterms:created xsi:type="dcterms:W3CDTF">2018-07-19T10:50:17Z</dcterms:created>
  <dcterms:modified xsi:type="dcterms:W3CDTF">2021-09-29T13:11:58Z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0x010100FE099E37B0EE2A4FB47E3F8BC0B4744A</vt:lpwstr>
  </property>
  <property fmtid="{D5CDD505-2E9C-101B-9397-08002B2CF9AE}" pid="3" name="_dlc_DocIdItemGuid">
    <vt:lpwstr>c20f5685-445d-4784-90e1-c3405871b5f6</vt:lpwstr>
  </property>
</Properties>
</file>